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研發處\計畫業務組\行政院國家科學委員會專題計畫清冊\網頁檔\"/>
    </mc:Choice>
  </mc:AlternateContent>
  <xr:revisionPtr revIDLastSave="0" documentId="13_ncr:1_{CB807DE0-3894-47CA-8E23-A6B63C6406F6}" xr6:coauthVersionLast="47" xr6:coauthVersionMax="47" xr10:uidLastSave="{00000000-0000-0000-0000-000000000000}"/>
  <bookViews>
    <workbookView xWindow="-120" yWindow="-120" windowWidth="38640" windowHeight="21120" xr2:uid="{00000000-000D-0000-FFFF-FFFF00000000}"/>
  </bookViews>
  <sheets>
    <sheet name="統計" sheetId="6" r:id="rId1"/>
    <sheet name="一般專題計畫" sheetId="11" r:id="rId2"/>
    <sheet name="多年期計畫" sheetId="4" r:id="rId3"/>
    <sheet name="專案計畫" sheetId="1" r:id="rId4"/>
    <sheet name="產學計畫" sheetId="3" r:id="rId5"/>
    <sheet name="產學小聯盟" sheetId="2" r:id="rId6"/>
    <sheet name="大專生計畫" sheetId="9" r:id="rId7"/>
  </sheets>
  <definedNames>
    <definedName name="_xlnm.Print_Titles" localSheetId="6">大專生計畫!$2:$2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6" l="1"/>
  <c r="H32" i="11" l="1"/>
  <c r="I14" i="3"/>
  <c r="I12" i="3"/>
  <c r="I10" i="3"/>
  <c r="I7" i="3"/>
  <c r="H16" i="1"/>
  <c r="H14" i="1"/>
  <c r="H12" i="1"/>
  <c r="H5" i="1"/>
  <c r="H36" i="4"/>
  <c r="H34" i="4"/>
  <c r="H31" i="4"/>
  <c r="H19" i="4"/>
  <c r="H16" i="4"/>
  <c r="H14" i="4"/>
  <c r="H12" i="4"/>
  <c r="H9" i="4"/>
  <c r="H7" i="4"/>
  <c r="H5" i="4"/>
  <c r="I15" i="3" l="1"/>
  <c r="H79" i="11"/>
  <c r="E35" i="6" s="1"/>
  <c r="H76" i="11"/>
  <c r="E31" i="6" s="1"/>
  <c r="H71" i="11"/>
  <c r="E28" i="6" s="1"/>
  <c r="H69" i="11"/>
  <c r="E24" i="6" s="1"/>
  <c r="H67" i="11"/>
  <c r="E23" i="6" s="1"/>
  <c r="Q23" i="6" s="1"/>
  <c r="H63" i="11"/>
  <c r="E20" i="6" s="1"/>
  <c r="Q20" i="6" s="1"/>
  <c r="H59" i="11"/>
  <c r="E19" i="6" s="1"/>
  <c r="H57" i="11"/>
  <c r="E18" i="6" s="1"/>
  <c r="H52" i="11"/>
  <c r="E16" i="6" s="1"/>
  <c r="Q16" i="6" s="1"/>
  <c r="H49" i="11"/>
  <c r="E15" i="6" s="1"/>
  <c r="H45" i="11"/>
  <c r="E14" i="6" s="1"/>
  <c r="H38" i="11"/>
  <c r="E13" i="6" s="1"/>
  <c r="E10" i="6"/>
  <c r="H24" i="11"/>
  <c r="E9" i="6" s="1"/>
  <c r="H21" i="11"/>
  <c r="E8" i="6" s="1"/>
  <c r="H18" i="11"/>
  <c r="E7" i="6" s="1"/>
  <c r="H11" i="11"/>
  <c r="E6" i="6" s="1"/>
  <c r="H5" i="11"/>
  <c r="H73" i="11"/>
  <c r="H18" i="1"/>
  <c r="H8" i="1"/>
  <c r="I7" i="6"/>
  <c r="I5" i="6"/>
  <c r="O10" i="6"/>
  <c r="O12" i="6" s="1"/>
  <c r="O17" i="6"/>
  <c r="O18" i="6"/>
  <c r="O22" i="6" s="1"/>
  <c r="O26" i="6"/>
  <c r="O30" i="6"/>
  <c r="O33" i="6"/>
  <c r="M6" i="6"/>
  <c r="K7" i="6"/>
  <c r="K12" i="6" s="1"/>
  <c r="M7" i="6"/>
  <c r="G11" i="6"/>
  <c r="Q11" i="6" s="1"/>
  <c r="G13" i="6"/>
  <c r="M13" i="6"/>
  <c r="M14" i="6"/>
  <c r="M17" i="6" s="1"/>
  <c r="G18" i="6"/>
  <c r="Q21" i="6"/>
  <c r="Q25" i="6"/>
  <c r="I28" i="6"/>
  <c r="Q29" i="6"/>
  <c r="Q32" i="6"/>
  <c r="Q34" i="6"/>
  <c r="N33" i="6"/>
  <c r="N30" i="6"/>
  <c r="N26" i="6"/>
  <c r="N22" i="6"/>
  <c r="N17" i="6"/>
  <c r="N12" i="6"/>
  <c r="P34" i="6"/>
  <c r="P35" i="6"/>
  <c r="P31" i="6"/>
  <c r="P32" i="6"/>
  <c r="P27" i="6"/>
  <c r="P28" i="6"/>
  <c r="P29" i="6"/>
  <c r="P30" i="6"/>
  <c r="P23" i="6"/>
  <c r="P24" i="6"/>
  <c r="P25" i="6"/>
  <c r="P18" i="6"/>
  <c r="P19" i="6"/>
  <c r="P20" i="6"/>
  <c r="P21" i="6"/>
  <c r="P13" i="6"/>
  <c r="P14" i="6"/>
  <c r="P15" i="6"/>
  <c r="P16" i="6"/>
  <c r="P5" i="6"/>
  <c r="P6" i="6"/>
  <c r="P7" i="6"/>
  <c r="P8" i="6"/>
  <c r="P9" i="6"/>
  <c r="P10" i="6"/>
  <c r="P11" i="6"/>
  <c r="H23" i="4"/>
  <c r="G14" i="6" s="1"/>
  <c r="G26" i="6"/>
  <c r="G30" i="6"/>
  <c r="G36" i="6"/>
  <c r="I27" i="6"/>
  <c r="I22" i="6"/>
  <c r="I17" i="6"/>
  <c r="I26" i="6"/>
  <c r="I33" i="6"/>
  <c r="I36" i="6"/>
  <c r="G7" i="6"/>
  <c r="G8" i="6"/>
  <c r="G9" i="6"/>
  <c r="G10" i="6"/>
  <c r="H27" i="4"/>
  <c r="G15" i="6" s="1"/>
  <c r="G19" i="6"/>
  <c r="G31" i="6"/>
  <c r="G33" i="6" s="1"/>
  <c r="M21" i="9"/>
  <c r="M45" i="9"/>
  <c r="H5" i="2"/>
  <c r="H12" i="6"/>
  <c r="H22" i="6"/>
  <c r="H17" i="6"/>
  <c r="H26" i="6"/>
  <c r="H30" i="6"/>
  <c r="H33" i="6"/>
  <c r="H36" i="6"/>
  <c r="H12" i="3"/>
  <c r="G12" i="3"/>
  <c r="F12" i="3"/>
  <c r="H14" i="3"/>
  <c r="G14" i="3"/>
  <c r="F10" i="3"/>
  <c r="F15" i="3" s="1"/>
  <c r="G10" i="3"/>
  <c r="H10" i="3"/>
  <c r="H15" i="3"/>
  <c r="G15" i="3"/>
  <c r="E15" i="3"/>
  <c r="D15" i="3"/>
  <c r="H7" i="3"/>
  <c r="G7" i="3"/>
  <c r="F7" i="3"/>
  <c r="L21" i="9"/>
  <c r="K21" i="9"/>
  <c r="L64" i="9"/>
  <c r="M64" i="9"/>
  <c r="K64" i="9"/>
  <c r="L62" i="9"/>
  <c r="M62" i="9"/>
  <c r="K62" i="9"/>
  <c r="L60" i="9"/>
  <c r="M60" i="9"/>
  <c r="M65" i="9" s="1"/>
  <c r="K60" i="9"/>
  <c r="K65" i="9" s="1"/>
  <c r="L57" i="9"/>
  <c r="M57" i="9"/>
  <c r="K57" i="9"/>
  <c r="L55" i="9"/>
  <c r="M55" i="9"/>
  <c r="K55" i="9"/>
  <c r="L50" i="9"/>
  <c r="M50" i="9"/>
  <c r="K50" i="9"/>
  <c r="L45" i="9"/>
  <c r="K45" i="9"/>
  <c r="L31" i="9"/>
  <c r="M31" i="9"/>
  <c r="K31" i="9"/>
  <c r="L28" i="9"/>
  <c r="M28" i="9"/>
  <c r="K28" i="9"/>
  <c r="L25" i="9"/>
  <c r="M25" i="9"/>
  <c r="K25" i="9"/>
  <c r="L18" i="9"/>
  <c r="M18" i="9"/>
  <c r="K18" i="9"/>
  <c r="L15" i="9"/>
  <c r="M15" i="9"/>
  <c r="K15" i="9"/>
  <c r="L13" i="9"/>
  <c r="M13" i="9"/>
  <c r="K13" i="9"/>
  <c r="L11" i="9"/>
  <c r="M11" i="9"/>
  <c r="K11" i="9"/>
  <c r="L4" i="9"/>
  <c r="M4" i="9"/>
  <c r="K4" i="9"/>
  <c r="L65" i="9"/>
  <c r="N36" i="6"/>
  <c r="M36" i="6"/>
  <c r="L36" i="6"/>
  <c r="K36" i="6"/>
  <c r="J36" i="6"/>
  <c r="F36" i="6"/>
  <c r="D36" i="6"/>
  <c r="D33" i="6"/>
  <c r="D30" i="6"/>
  <c r="D26" i="6"/>
  <c r="D22" i="6"/>
  <c r="D17" i="6"/>
  <c r="D12" i="6"/>
  <c r="C36" i="6"/>
  <c r="C33" i="6"/>
  <c r="C30" i="6"/>
  <c r="C26" i="6"/>
  <c r="C22" i="6"/>
  <c r="C17" i="6"/>
  <c r="C12" i="6"/>
  <c r="M33" i="6"/>
  <c r="L33" i="6"/>
  <c r="K33" i="6"/>
  <c r="J33" i="6"/>
  <c r="F33" i="6"/>
  <c r="M30" i="6"/>
  <c r="L30" i="6"/>
  <c r="L26" i="6"/>
  <c r="L17" i="6"/>
  <c r="L12" i="6"/>
  <c r="K30" i="6"/>
  <c r="K26" i="6"/>
  <c r="K22" i="6"/>
  <c r="K17" i="6"/>
  <c r="J30" i="6"/>
  <c r="J26" i="6"/>
  <c r="J22" i="6"/>
  <c r="J17" i="6"/>
  <c r="J12" i="6"/>
  <c r="F30" i="6"/>
  <c r="M26" i="6"/>
  <c r="F26" i="6"/>
  <c r="M22" i="6"/>
  <c r="F22" i="6"/>
  <c r="F17" i="6"/>
  <c r="F12" i="6"/>
  <c r="G5" i="6"/>
  <c r="P33" i="6" l="1"/>
  <c r="P36" i="6"/>
  <c r="J37" i="6"/>
  <c r="P17" i="6"/>
  <c r="P26" i="6"/>
  <c r="C37" i="6"/>
  <c r="D37" i="6"/>
  <c r="P22" i="6"/>
  <c r="N37" i="6"/>
  <c r="F37" i="6"/>
  <c r="O37" i="6"/>
  <c r="K37" i="6"/>
  <c r="P12" i="6"/>
  <c r="L37" i="6"/>
  <c r="H37" i="6"/>
  <c r="M12" i="6"/>
  <c r="M37" i="6" s="1"/>
  <c r="H80" i="11"/>
  <c r="H10" i="1"/>
  <c r="I9" i="6" s="1"/>
  <c r="H19" i="1"/>
  <c r="H37" i="4"/>
  <c r="G22" i="6"/>
  <c r="Q15" i="6"/>
  <c r="G12" i="6"/>
  <c r="Q10" i="6"/>
  <c r="Q31" i="6"/>
  <c r="Q33" i="6" s="1"/>
  <c r="Q19" i="6"/>
  <c r="Q14" i="6"/>
  <c r="G17" i="6"/>
  <c r="Q8" i="6"/>
  <c r="E27" i="6"/>
  <c r="Q27" i="6" s="1"/>
  <c r="E36" i="6"/>
  <c r="Q35" i="6"/>
  <c r="Q36" i="6" s="1"/>
  <c r="E22" i="6"/>
  <c r="Q24" i="6"/>
  <c r="Q26" i="6" s="1"/>
  <c r="E26" i="6"/>
  <c r="E12" i="6"/>
  <c r="Q28" i="6"/>
  <c r="E17" i="6"/>
  <c r="E33" i="6"/>
  <c r="Q7" i="6"/>
  <c r="Q6" i="6"/>
  <c r="Q13" i="6"/>
  <c r="Q18" i="6"/>
  <c r="Q5" i="6"/>
  <c r="I30" i="6"/>
  <c r="P37" i="6" l="1"/>
  <c r="E30" i="6"/>
  <c r="G37" i="6"/>
  <c r="Q9" i="6"/>
  <c r="Q12" i="6" s="1"/>
  <c r="I12" i="6"/>
  <c r="I37" i="6" s="1"/>
  <c r="Q17" i="6"/>
  <c r="Q22" i="6"/>
  <c r="E37" i="6"/>
  <c r="Q30" i="6"/>
  <c r="Q3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shally</author>
    <author>owuser</author>
  </authors>
  <commentList>
    <comment ref="C7" authorId="0" shapeId="0" xr:uid="{6FA68645-490C-4409-96F8-CA2C8C1B0BDC}">
      <text>
        <r>
          <rPr>
            <b/>
            <sz val="9"/>
            <color indexed="81"/>
            <rFont val="Tahoma"/>
            <family val="2"/>
          </rPr>
          <t>shally:</t>
        </r>
        <r>
          <rPr>
            <sz val="9"/>
            <color indexed="81"/>
            <rFont val="Tahoma"/>
            <family val="2"/>
          </rPr>
          <t xml:space="preserve">
</t>
        </r>
        <r>
          <rPr>
            <sz val="9"/>
            <color indexed="81"/>
            <rFont val="細明體"/>
            <family val="3"/>
            <charset val="136"/>
          </rPr>
          <t>加</t>
        </r>
        <r>
          <rPr>
            <sz val="9"/>
            <color indexed="81"/>
            <rFont val="Tahoma"/>
            <family val="2"/>
          </rPr>
          <t>1</t>
        </r>
        <r>
          <rPr>
            <sz val="9"/>
            <color indexed="81"/>
            <rFont val="細明體"/>
            <family val="3"/>
            <charset val="136"/>
          </rPr>
          <t>件他校轉入</t>
        </r>
        <r>
          <rPr>
            <sz val="9"/>
            <color indexed="81"/>
            <rFont val="Tahoma"/>
            <family val="2"/>
          </rPr>
          <t>,</t>
        </r>
        <r>
          <rPr>
            <sz val="9"/>
            <color indexed="81"/>
            <rFont val="細明體"/>
            <family val="3"/>
            <charset val="136"/>
          </rPr>
          <t>吳宛玉老師</t>
        </r>
      </text>
    </comment>
    <comment ref="N10" authorId="1" shapeId="0" xr:uid="{98F4DA4C-D6D8-401A-89EB-46D4DCC08E00}">
      <text>
        <r>
          <rPr>
            <b/>
            <sz val="9"/>
            <color indexed="81"/>
            <rFont val="Tahoma"/>
            <family val="2"/>
          </rPr>
          <t>owuser:</t>
        </r>
        <r>
          <rPr>
            <sz val="9"/>
            <color indexed="81"/>
            <rFont val="Tahoma"/>
            <family val="2"/>
          </rPr>
          <t xml:space="preserve">
</t>
        </r>
        <r>
          <rPr>
            <sz val="9"/>
            <color indexed="81"/>
            <rFont val="細明體"/>
            <family val="3"/>
            <charset val="136"/>
          </rPr>
          <t>原</t>
        </r>
        <r>
          <rPr>
            <sz val="9"/>
            <color indexed="81"/>
            <rFont val="Tahoma"/>
            <family val="2"/>
          </rPr>
          <t>1,</t>
        </r>
        <r>
          <rPr>
            <sz val="9"/>
            <color indexed="81"/>
            <rFont val="細明體"/>
            <family val="3"/>
            <charset val="136"/>
          </rPr>
          <t>轉入</t>
        </r>
        <r>
          <rPr>
            <sz val="9"/>
            <color indexed="81"/>
            <rFont val="Tahoma"/>
            <family val="2"/>
          </rPr>
          <t>1</t>
        </r>
        <r>
          <rPr>
            <sz val="9"/>
            <color indexed="81"/>
            <rFont val="細明體"/>
            <family val="3"/>
            <charset val="136"/>
          </rPr>
          <t>件</t>
        </r>
        <r>
          <rPr>
            <sz val="9"/>
            <color indexed="81"/>
            <rFont val="Tahoma"/>
            <family val="2"/>
          </rPr>
          <t>,</t>
        </r>
        <r>
          <rPr>
            <sz val="9"/>
            <color indexed="81"/>
            <rFont val="細明體"/>
            <family val="3"/>
            <charset val="136"/>
          </rPr>
          <t>曾仕君老師</t>
        </r>
      </text>
    </comment>
    <comment ref="C14" authorId="0" shapeId="0" xr:uid="{067C0233-B703-44AF-9BA5-057196E55D6C}">
      <text>
        <r>
          <rPr>
            <b/>
            <sz val="9"/>
            <color indexed="81"/>
            <rFont val="Tahoma"/>
            <family val="2"/>
          </rPr>
          <t>shally:</t>
        </r>
        <r>
          <rPr>
            <sz val="9"/>
            <color indexed="81"/>
            <rFont val="Tahoma"/>
            <family val="2"/>
          </rPr>
          <t xml:space="preserve">
</t>
        </r>
        <r>
          <rPr>
            <sz val="9"/>
            <color indexed="81"/>
            <rFont val="細明體"/>
            <family val="3"/>
            <charset val="136"/>
          </rPr>
          <t>加</t>
        </r>
        <r>
          <rPr>
            <sz val="9"/>
            <color indexed="81"/>
            <rFont val="Tahoma"/>
            <family val="2"/>
          </rPr>
          <t>1</t>
        </r>
        <r>
          <rPr>
            <sz val="9"/>
            <color indexed="81"/>
            <rFont val="細明體"/>
            <family val="3"/>
            <charset val="136"/>
          </rPr>
          <t>件他校轉入</t>
        </r>
        <r>
          <rPr>
            <sz val="9"/>
            <color indexed="81"/>
            <rFont val="Tahoma"/>
            <family val="2"/>
          </rPr>
          <t>,</t>
        </r>
        <r>
          <rPr>
            <sz val="9"/>
            <color indexed="81"/>
            <rFont val="細明體"/>
            <family val="3"/>
            <charset val="136"/>
          </rPr>
          <t>胡念祖老師</t>
        </r>
      </text>
    </comment>
    <comment ref="N18" authorId="1" shapeId="0" xr:uid="{C7BF1E50-87CB-4B36-A471-1C9F3200EB55}">
      <text>
        <r>
          <rPr>
            <b/>
            <sz val="9"/>
            <color indexed="81"/>
            <rFont val="Tahoma"/>
            <family val="2"/>
          </rPr>
          <t>owuser:</t>
        </r>
        <r>
          <rPr>
            <sz val="9"/>
            <color indexed="81"/>
            <rFont val="Tahoma"/>
            <family val="2"/>
          </rPr>
          <t xml:space="preserve">
</t>
        </r>
        <r>
          <rPr>
            <sz val="9"/>
            <color indexed="81"/>
            <rFont val="細明體"/>
            <family val="3"/>
            <charset val="136"/>
          </rPr>
          <t>原</t>
        </r>
        <r>
          <rPr>
            <sz val="9"/>
            <color indexed="81"/>
            <rFont val="Tahoma"/>
            <family val="2"/>
          </rPr>
          <t>14,</t>
        </r>
        <r>
          <rPr>
            <sz val="9"/>
            <color indexed="81"/>
            <rFont val="細明體"/>
            <family val="3"/>
            <charset val="136"/>
          </rPr>
          <t>轉至台師大</t>
        </r>
        <r>
          <rPr>
            <sz val="9"/>
            <color indexed="81"/>
            <rFont val="Tahoma"/>
            <family val="2"/>
          </rPr>
          <t>1</t>
        </r>
        <r>
          <rPr>
            <sz val="9"/>
            <color indexed="81"/>
            <rFont val="細明體"/>
            <family val="3"/>
            <charset val="136"/>
          </rPr>
          <t>件</t>
        </r>
        <r>
          <rPr>
            <sz val="9"/>
            <color indexed="81"/>
            <rFont val="Tahoma"/>
            <family val="2"/>
          </rPr>
          <t>,</t>
        </r>
        <r>
          <rPr>
            <sz val="9"/>
            <color indexed="81"/>
            <rFont val="細明體"/>
            <family val="3"/>
            <charset val="136"/>
          </rPr>
          <t>陳淑媛老師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owuser</author>
  </authors>
  <commentList>
    <comment ref="H12" authorId="0" shapeId="0" xr:uid="{A5DC7A65-19C3-4BAE-B4EA-A1877C9BD294}">
      <text>
        <r>
          <rPr>
            <b/>
            <sz val="9"/>
            <color indexed="81"/>
            <rFont val="Tahoma"/>
            <family val="2"/>
          </rPr>
          <t>owuser:</t>
        </r>
        <r>
          <rPr>
            <sz val="9"/>
            <color indexed="81"/>
            <rFont val="Tahoma"/>
            <family val="2"/>
          </rPr>
          <t xml:space="preserve">
</t>
        </r>
        <r>
          <rPr>
            <sz val="9"/>
            <color indexed="81"/>
            <rFont val="細明體"/>
            <family val="3"/>
            <charset val="136"/>
          </rPr>
          <t>原核定</t>
        </r>
        <r>
          <rPr>
            <sz val="9"/>
            <color indexed="81"/>
            <rFont val="Tahoma"/>
            <family val="2"/>
          </rPr>
          <t>967,000+</t>
        </r>
        <r>
          <rPr>
            <sz val="9"/>
            <color indexed="81"/>
            <rFont val="細明體"/>
            <family val="3"/>
            <charset val="136"/>
          </rPr>
          <t>增核博士生費用</t>
        </r>
        <r>
          <rPr>
            <sz val="9"/>
            <color indexed="81"/>
            <rFont val="Tahoma"/>
            <family val="2"/>
          </rPr>
          <t>110,000=1,077,000</t>
        </r>
        <r>
          <rPr>
            <sz val="9"/>
            <color indexed="81"/>
            <rFont val="細明體"/>
            <family val="3"/>
            <charset val="136"/>
          </rPr>
          <t>元</t>
        </r>
      </text>
    </comment>
    <comment ref="D44" authorId="0" shapeId="0" xr:uid="{B9EA5444-BD18-4049-A8D7-665D24B455F6}">
      <text>
        <r>
          <rPr>
            <b/>
            <sz val="9"/>
            <color indexed="81"/>
            <rFont val="Tahoma"/>
            <family val="2"/>
          </rPr>
          <t>owuser:</t>
        </r>
        <r>
          <rPr>
            <sz val="9"/>
            <color indexed="81"/>
            <rFont val="Tahoma"/>
            <family val="2"/>
          </rPr>
          <t xml:space="preserve">
</t>
        </r>
        <r>
          <rPr>
            <sz val="9"/>
            <color indexed="81"/>
            <rFont val="細明體"/>
            <family val="3"/>
            <charset val="136"/>
          </rPr>
          <t>國科會核定執行機關為
能源診斷服務中心</t>
        </r>
      </text>
    </comment>
    <comment ref="H44" authorId="0" shapeId="0" xr:uid="{442EAE68-DC27-4ECE-BAE5-3B2708B0811C}">
      <text>
        <r>
          <rPr>
            <b/>
            <sz val="9"/>
            <color indexed="81"/>
            <rFont val="Tahoma"/>
            <family val="2"/>
          </rPr>
          <t>owuser:</t>
        </r>
        <r>
          <rPr>
            <sz val="9"/>
            <color indexed="81"/>
            <rFont val="Tahoma"/>
            <family val="2"/>
          </rPr>
          <t xml:space="preserve">
</t>
        </r>
        <r>
          <rPr>
            <sz val="9"/>
            <color indexed="81"/>
            <rFont val="細明體"/>
            <family val="3"/>
            <charset val="136"/>
          </rPr>
          <t>原核定</t>
        </r>
        <r>
          <rPr>
            <sz val="9"/>
            <color indexed="81"/>
            <rFont val="Tahoma"/>
            <family val="2"/>
          </rPr>
          <t>835,000+</t>
        </r>
        <r>
          <rPr>
            <sz val="9"/>
            <color indexed="81"/>
            <rFont val="細明體"/>
            <family val="3"/>
            <charset val="136"/>
          </rPr>
          <t>增核博士生費用</t>
        </r>
        <r>
          <rPr>
            <sz val="9"/>
            <color indexed="81"/>
            <rFont val="Tahoma"/>
            <family val="2"/>
          </rPr>
          <t>110,000=945,000</t>
        </r>
        <r>
          <rPr>
            <sz val="9"/>
            <color indexed="81"/>
            <rFont val="細明體"/>
            <family val="3"/>
            <charset val="136"/>
          </rPr>
          <t>元</t>
        </r>
      </text>
    </comment>
    <comment ref="H61" authorId="0" shapeId="0" xr:uid="{3DD9A92B-7F98-46A0-9433-DD0EB3912246}">
      <text>
        <r>
          <rPr>
            <b/>
            <sz val="9"/>
            <color indexed="81"/>
            <rFont val="Tahoma"/>
            <family val="2"/>
          </rPr>
          <t>owuser:</t>
        </r>
        <r>
          <rPr>
            <sz val="9"/>
            <color indexed="81"/>
            <rFont val="Tahoma"/>
            <family val="2"/>
          </rPr>
          <t xml:space="preserve">
1.</t>
        </r>
        <r>
          <rPr>
            <sz val="9"/>
            <color indexed="81"/>
            <rFont val="細明體"/>
            <family val="3"/>
            <charset val="136"/>
          </rPr>
          <t>黃老師追加主持人費，國科會</t>
        </r>
        <r>
          <rPr>
            <sz val="9"/>
            <color indexed="81"/>
            <rFont val="Tahoma"/>
            <family val="2"/>
          </rPr>
          <t>112.11.20</t>
        </r>
        <r>
          <rPr>
            <sz val="9"/>
            <color indexed="81"/>
            <rFont val="細明體"/>
            <family val="3"/>
            <charset val="136"/>
          </rPr>
          <t>同意追加</t>
        </r>
        <r>
          <rPr>
            <sz val="9"/>
            <color indexed="81"/>
            <rFont val="Tahoma"/>
            <family val="2"/>
          </rPr>
          <t>180,000</t>
        </r>
        <r>
          <rPr>
            <sz val="9"/>
            <color indexed="81"/>
            <rFont val="細明體"/>
            <family val="3"/>
            <charset val="136"/>
          </rPr>
          <t xml:space="preserve">元
</t>
        </r>
        <r>
          <rPr>
            <sz val="9"/>
            <color indexed="81"/>
            <rFont val="Tahoma"/>
            <family val="2"/>
          </rPr>
          <t>2.</t>
        </r>
        <r>
          <rPr>
            <sz val="9"/>
            <color indexed="81"/>
            <rFont val="細明體"/>
            <family val="3"/>
            <charset val="136"/>
          </rPr>
          <t>此原核定</t>
        </r>
        <r>
          <rPr>
            <sz val="9"/>
            <color indexed="81"/>
            <rFont val="Tahoma"/>
            <family val="2"/>
          </rPr>
          <t>473,000+180,000=653,000</t>
        </r>
        <r>
          <rPr>
            <sz val="9"/>
            <color indexed="81"/>
            <rFont val="細明體"/>
            <family val="3"/>
            <charset val="136"/>
          </rPr>
          <t>元</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owuser</author>
  </authors>
  <commentList>
    <comment ref="H17" authorId="0" shapeId="0" xr:uid="{E32F0764-C57F-4ED2-83CC-8620D9CC13A3}">
      <text>
        <r>
          <rPr>
            <b/>
            <sz val="9"/>
            <color indexed="81"/>
            <rFont val="Tahoma"/>
            <family val="2"/>
          </rPr>
          <t>owuser:</t>
        </r>
        <r>
          <rPr>
            <sz val="9"/>
            <color indexed="81"/>
            <rFont val="Tahoma"/>
            <family val="2"/>
          </rPr>
          <t xml:space="preserve">
</t>
        </r>
        <r>
          <rPr>
            <sz val="9"/>
            <color indexed="81"/>
            <rFont val="細明體"/>
            <family val="3"/>
            <charset val="136"/>
          </rPr>
          <t>原核定</t>
        </r>
        <r>
          <rPr>
            <sz val="9"/>
            <color indexed="81"/>
            <rFont val="Tahoma"/>
            <family val="2"/>
          </rPr>
          <t>898,000+</t>
        </r>
        <r>
          <rPr>
            <sz val="9"/>
            <color indexed="81"/>
            <rFont val="細明體"/>
            <family val="3"/>
            <charset val="136"/>
          </rPr>
          <t>增核博士生費用</t>
        </r>
        <r>
          <rPr>
            <sz val="9"/>
            <color indexed="81"/>
            <rFont val="Tahoma"/>
            <family val="2"/>
          </rPr>
          <t>110,000=1,008,000</t>
        </r>
        <r>
          <rPr>
            <sz val="9"/>
            <color indexed="81"/>
            <rFont val="細明體"/>
            <family val="3"/>
            <charset val="136"/>
          </rPr>
          <t>元</t>
        </r>
      </text>
    </comment>
    <comment ref="H18" authorId="0" shapeId="0" xr:uid="{BB507412-D21F-42EF-B2E7-FAEDDAD43B6C}">
      <text>
        <r>
          <rPr>
            <b/>
            <sz val="9"/>
            <color indexed="81"/>
            <rFont val="Tahoma"/>
            <family val="2"/>
          </rPr>
          <t>owuser:</t>
        </r>
        <r>
          <rPr>
            <sz val="9"/>
            <color indexed="81"/>
            <rFont val="Tahoma"/>
            <family val="2"/>
          </rPr>
          <t xml:space="preserve">
</t>
        </r>
        <r>
          <rPr>
            <sz val="9"/>
            <color indexed="81"/>
            <rFont val="細明體"/>
            <family val="3"/>
            <charset val="136"/>
          </rPr>
          <t>原核定</t>
        </r>
        <r>
          <rPr>
            <sz val="9"/>
            <color indexed="81"/>
            <rFont val="Tahoma"/>
            <family val="2"/>
          </rPr>
          <t>1,798,000+</t>
        </r>
        <r>
          <rPr>
            <sz val="9"/>
            <color indexed="81"/>
            <rFont val="細明體"/>
            <family val="3"/>
            <charset val="136"/>
          </rPr>
          <t>增核博士生費用</t>
        </r>
        <r>
          <rPr>
            <sz val="9"/>
            <color indexed="81"/>
            <rFont val="Tahoma"/>
            <family val="2"/>
          </rPr>
          <t>110,000=1,908,000</t>
        </r>
        <r>
          <rPr>
            <sz val="9"/>
            <color indexed="81"/>
            <rFont val="細明體"/>
            <family val="3"/>
            <charset val="136"/>
          </rPr>
          <t>元</t>
        </r>
      </text>
    </comment>
    <comment ref="H21" authorId="0" shapeId="0" xr:uid="{C93A81C1-84CD-470A-9173-20F016734C3C}">
      <text>
        <r>
          <rPr>
            <b/>
            <sz val="9"/>
            <color indexed="81"/>
            <rFont val="Tahoma"/>
            <family val="2"/>
          </rPr>
          <t>owuser:</t>
        </r>
        <r>
          <rPr>
            <sz val="9"/>
            <color indexed="81"/>
            <rFont val="Tahoma"/>
            <family val="2"/>
          </rPr>
          <t xml:space="preserve">
owuser:
</t>
        </r>
        <r>
          <rPr>
            <sz val="9"/>
            <color indexed="81"/>
            <rFont val="細明體"/>
            <family val="3"/>
            <charset val="136"/>
          </rPr>
          <t>原核定</t>
        </r>
        <r>
          <rPr>
            <sz val="9"/>
            <color indexed="81"/>
            <rFont val="Tahoma"/>
            <family val="2"/>
          </rPr>
          <t>1,257,000+</t>
        </r>
        <r>
          <rPr>
            <sz val="9"/>
            <color indexed="81"/>
            <rFont val="細明體"/>
            <family val="3"/>
            <charset val="136"/>
          </rPr>
          <t>增核博士生費用</t>
        </r>
        <r>
          <rPr>
            <sz val="9"/>
            <color indexed="81"/>
            <rFont val="Tahoma"/>
            <family val="2"/>
          </rPr>
          <t>218,000=1,475,000</t>
        </r>
        <r>
          <rPr>
            <sz val="9"/>
            <color indexed="81"/>
            <rFont val="細明體"/>
            <family val="3"/>
            <charset val="136"/>
          </rPr>
          <t>元</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owuser</author>
  </authors>
  <commentList>
    <comment ref="I6" authorId="0" shapeId="0" xr:uid="{C4E4C8E9-AA50-460B-963D-1B1BB3745CB2}">
      <text>
        <r>
          <rPr>
            <b/>
            <sz val="9"/>
            <color indexed="81"/>
            <rFont val="Tahoma"/>
            <family val="2"/>
          </rPr>
          <t>owuser:</t>
        </r>
        <r>
          <rPr>
            <sz val="9"/>
            <color indexed="81"/>
            <rFont val="Tahoma"/>
            <family val="2"/>
          </rPr>
          <t xml:space="preserve">
</t>
        </r>
        <r>
          <rPr>
            <sz val="9"/>
            <color indexed="81"/>
            <rFont val="細明體"/>
            <family val="3"/>
            <charset val="136"/>
          </rPr>
          <t>原核定</t>
        </r>
        <r>
          <rPr>
            <sz val="9"/>
            <color indexed="81"/>
            <rFont val="Tahoma"/>
            <family val="2"/>
          </rPr>
          <t>725,000+</t>
        </r>
        <r>
          <rPr>
            <sz val="9"/>
            <color indexed="81"/>
            <rFont val="細明體"/>
            <family val="3"/>
            <charset val="136"/>
          </rPr>
          <t>增核博士生費用</t>
        </r>
        <r>
          <rPr>
            <sz val="9"/>
            <color indexed="81"/>
            <rFont val="Tahoma"/>
            <family val="2"/>
          </rPr>
          <t>30,000=755,000</t>
        </r>
        <r>
          <rPr>
            <sz val="9"/>
            <color indexed="81"/>
            <rFont val="細明體"/>
            <family val="3"/>
            <charset val="136"/>
          </rPr>
          <t>元</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owuser</author>
  </authors>
  <commentList>
    <comment ref="F20" authorId="0" shapeId="0" xr:uid="{169E58B6-E47E-49DC-A981-3B5161FC0DB7}">
      <text>
        <r>
          <rPr>
            <b/>
            <sz val="9"/>
            <color indexed="81"/>
            <rFont val="Tahoma"/>
            <family val="2"/>
          </rPr>
          <t>owuser:</t>
        </r>
        <r>
          <rPr>
            <sz val="9"/>
            <color indexed="81"/>
            <rFont val="Tahoma"/>
            <family val="2"/>
          </rPr>
          <t xml:space="preserve">
1122B047</t>
        </r>
      </text>
    </comment>
  </commentList>
</comments>
</file>

<file path=xl/sharedStrings.xml><?xml version="1.0" encoding="utf-8"?>
<sst xmlns="http://schemas.openxmlformats.org/spreadsheetml/2006/main" count="1167" uniqueCount="642">
  <si>
    <r>
      <rPr>
        <sz val="12"/>
        <rFont val="標楷體"/>
        <family val="4"/>
        <charset val="136"/>
      </rPr>
      <t>序號</t>
    </r>
  </si>
  <si>
    <r>
      <rPr>
        <sz val="12"/>
        <rFont val="標楷體"/>
        <family val="4"/>
        <charset val="136"/>
      </rPr>
      <t>計畫編號</t>
    </r>
  </si>
  <si>
    <r>
      <rPr>
        <sz val="12"/>
        <rFont val="標楷體"/>
        <family val="4"/>
        <charset val="136"/>
      </rPr>
      <t>計畫名稱</t>
    </r>
  </si>
  <si>
    <r>
      <rPr>
        <sz val="12"/>
        <rFont val="標楷體"/>
        <family val="4"/>
        <charset val="136"/>
      </rPr>
      <t>系所</t>
    </r>
  </si>
  <si>
    <r>
      <rPr>
        <sz val="12"/>
        <rFont val="標楷體"/>
        <family val="4"/>
        <charset val="136"/>
      </rPr>
      <t>主持人</t>
    </r>
  </si>
  <si>
    <r>
      <rPr>
        <sz val="12"/>
        <rFont val="標楷體"/>
        <family val="4"/>
        <charset val="136"/>
      </rPr>
      <t>職稱</t>
    </r>
    <phoneticPr fontId="4" type="noConversion"/>
  </si>
  <si>
    <r>
      <rPr>
        <sz val="12"/>
        <rFont val="標楷體"/>
        <family val="4"/>
        <charset val="136"/>
      </rPr>
      <t>執行期限</t>
    </r>
  </si>
  <si>
    <r>
      <rPr>
        <sz val="12"/>
        <rFont val="標楷體"/>
        <family val="4"/>
        <charset val="136"/>
      </rPr>
      <t>核定金額</t>
    </r>
  </si>
  <si>
    <t>文化創意與數位行銷學系</t>
    <phoneticPr fontId="4" type="noConversion"/>
  </si>
  <si>
    <t>張陳基</t>
    <phoneticPr fontId="4" type="noConversion"/>
  </si>
  <si>
    <t>教授</t>
    <phoneticPr fontId="4" type="noConversion"/>
  </si>
  <si>
    <t>112-2420-H-239-001</t>
    <phoneticPr fontId="4" type="noConversion"/>
  </si>
  <si>
    <t>112/01/01~112/12/31</t>
    <phoneticPr fontId="4" type="noConversion"/>
  </si>
  <si>
    <t>能源工程學系</t>
  </si>
  <si>
    <t>合計</t>
    <phoneticPr fontId="4" type="noConversion"/>
  </si>
  <si>
    <t>112-2622-8-239-001-TM</t>
    <phoneticPr fontId="4" type="noConversion"/>
  </si>
  <si>
    <t>112-2740-H-239-001-ET</t>
    <phoneticPr fontId="4" type="noConversion"/>
  </si>
  <si>
    <t>材料科學工程學系</t>
    <phoneticPr fontId="4" type="noConversion"/>
  </si>
  <si>
    <t>序號</t>
  </si>
  <si>
    <t>職稱</t>
  </si>
  <si>
    <t>計畫名稱</t>
  </si>
  <si>
    <t>林永昇</t>
  </si>
  <si>
    <t>教授</t>
  </si>
  <si>
    <t>化學工程學系</t>
  </si>
  <si>
    <t>玻璃及光纖材料研究中心</t>
  </si>
  <si>
    <t>助理教授</t>
  </si>
  <si>
    <r>
      <rPr>
        <sz val="12"/>
        <rFont val="標楷體"/>
        <family val="4"/>
        <charset val="136"/>
      </rPr>
      <t>合作廠商</t>
    </r>
    <phoneticPr fontId="17" type="noConversion"/>
  </si>
  <si>
    <t>112/06/01~113/05/31</t>
    <phoneticPr fontId="4" type="noConversion"/>
  </si>
  <si>
    <t>112-2622-E-239-001</t>
    <phoneticPr fontId="4" type="noConversion"/>
  </si>
  <si>
    <t>佳凌科技股份有限公司</t>
    <phoneticPr fontId="4" type="noConversion"/>
  </si>
  <si>
    <t>環海淨塑實業股份有限公司</t>
    <phoneticPr fontId="4" type="noConversion"/>
  </si>
  <si>
    <t>112-2622-E-239-002</t>
    <phoneticPr fontId="4" type="noConversion"/>
  </si>
  <si>
    <t>群聚科技股份有限公司</t>
    <phoneticPr fontId="4" type="noConversion"/>
  </si>
  <si>
    <t>112-2622-E-239-003</t>
    <phoneticPr fontId="4" type="noConversion"/>
  </si>
  <si>
    <t>112-2622-E-239-004</t>
    <phoneticPr fontId="4" type="noConversion"/>
  </si>
  <si>
    <t>硫系紅外光學玻璃研發(1/2)</t>
    <phoneticPr fontId="4" type="noConversion"/>
  </si>
  <si>
    <t>110-2221-E-239-021-MY3</t>
    <phoneticPr fontId="4" type="noConversion"/>
  </si>
  <si>
    <t>110-2314-B-239-001-MY3</t>
    <phoneticPr fontId="4" type="noConversion"/>
  </si>
  <si>
    <t>110-2221-E-239-026-MY3</t>
    <phoneticPr fontId="4" type="noConversion"/>
  </si>
  <si>
    <t>111-2628-E-239-001-MY3</t>
    <phoneticPr fontId="4" type="noConversion"/>
  </si>
  <si>
    <t>副教授</t>
  </si>
  <si>
    <t>111-2221-E-239-021-MY3</t>
    <phoneticPr fontId="4" type="noConversion"/>
  </si>
  <si>
    <t>111-2221-E-239-009-MY3</t>
    <phoneticPr fontId="4" type="noConversion"/>
  </si>
  <si>
    <t>111-2628-E-239-003-MY3</t>
    <phoneticPr fontId="4" type="noConversion"/>
  </si>
  <si>
    <t>111-2221-E-239-023-MY2</t>
    <phoneticPr fontId="4" type="noConversion"/>
  </si>
  <si>
    <t>111-2221-E-239-012-MY3</t>
    <phoneticPr fontId="4" type="noConversion"/>
  </si>
  <si>
    <t>111-2628-E-239-002-MY3</t>
    <phoneticPr fontId="4" type="noConversion"/>
  </si>
  <si>
    <t>111-2221-E-239-008-MY2</t>
    <phoneticPr fontId="4" type="noConversion"/>
  </si>
  <si>
    <t>111-2221-E-239-010-MY3</t>
    <phoneticPr fontId="4" type="noConversion"/>
  </si>
  <si>
    <t>111-2112-M-239-002-MY3</t>
    <phoneticPr fontId="4" type="noConversion"/>
  </si>
  <si>
    <t>111-2410-H-239 -010 -MY2</t>
    <phoneticPr fontId="4" type="noConversion"/>
  </si>
  <si>
    <t>經營管理學系</t>
  </si>
  <si>
    <t>111-2410-H-239-019-MY2</t>
    <phoneticPr fontId="4" type="noConversion"/>
  </si>
  <si>
    <t>111-2410-H-239 -009 -MY2</t>
    <phoneticPr fontId="4" type="noConversion"/>
  </si>
  <si>
    <t>資訊管理學系</t>
  </si>
  <si>
    <t>111-2410-H-239 -011 -MY2</t>
    <phoneticPr fontId="4" type="noConversion"/>
  </si>
  <si>
    <t>111-2410-H-239-020-MY2</t>
    <phoneticPr fontId="4" type="noConversion"/>
  </si>
  <si>
    <t>吳志正</t>
  </si>
  <si>
    <t>整合計劃行為理論與健康信念模式探討持續接種新冠疫苗之意圖: 政府協調的干擾作用</t>
  </si>
  <si>
    <t>郭光明</t>
  </si>
  <si>
    <t>鄭光廷</t>
  </si>
  <si>
    <t>邱萬益</t>
  </si>
  <si>
    <t>財務金融學系</t>
  </si>
  <si>
    <t>效率投資組合之迴歸檢測研究</t>
  </si>
  <si>
    <t>于世恒</t>
  </si>
  <si>
    <t>碳排有價：考慮碳排成本之營運無效率測量及分解</t>
  </si>
  <si>
    <t>NSTC 112-2410-H-239 -002 -MY2</t>
    <phoneticPr fontId="4" type="noConversion"/>
  </si>
  <si>
    <t>從社會比較理論與資訊覓食理論探討計畫性過時對關係品質的影響(1/2)</t>
    <phoneticPr fontId="4" type="noConversion"/>
  </si>
  <si>
    <t>112/08/01 ～ 114/07/31</t>
    <phoneticPr fontId="4" type="noConversion"/>
  </si>
  <si>
    <t>NSTC 112-2410-H-239-003</t>
    <phoneticPr fontId="4" type="noConversion"/>
  </si>
  <si>
    <t>以集成學習法建置急診停留時間預測模式</t>
    <phoneticPr fontId="4" type="noConversion"/>
  </si>
  <si>
    <t>NSTC 112-2410-H-239-004</t>
    <phoneticPr fontId="4" type="noConversion"/>
  </si>
  <si>
    <t>NSTC 112-2410-H-239-006</t>
  </si>
  <si>
    <t>NSTC 112-2410-H-239-007 -SSS</t>
    <phoneticPr fontId="4" type="noConversion"/>
  </si>
  <si>
    <t>112/08/01 ～ 113/07/31</t>
    <phoneticPr fontId="4" type="noConversion"/>
  </si>
  <si>
    <t>黃淑玲</t>
    <phoneticPr fontId="4" type="noConversion"/>
  </si>
  <si>
    <r>
      <rPr>
        <sz val="14"/>
        <rFont val="標楷體"/>
        <family val="4"/>
        <charset val="136"/>
      </rPr>
      <t>學院</t>
    </r>
    <phoneticPr fontId="17" type="noConversion"/>
  </si>
  <si>
    <r>
      <rPr>
        <sz val="14"/>
        <rFont val="標楷體"/>
        <family val="4"/>
        <charset val="136"/>
      </rPr>
      <t>系所</t>
    </r>
    <phoneticPr fontId="17" type="noConversion"/>
  </si>
  <si>
    <t>大專生計畫</t>
    <phoneticPr fontId="17" type="noConversion"/>
  </si>
  <si>
    <t>合計
(不含大專生計畫)</t>
    <phoneticPr fontId="17" type="noConversion"/>
  </si>
  <si>
    <t>核定金額</t>
    <phoneticPr fontId="17" type="noConversion"/>
  </si>
  <si>
    <t>通過</t>
    <phoneticPr fontId="17" type="noConversion"/>
  </si>
  <si>
    <t>理工學院</t>
    <phoneticPr fontId="17" type="noConversion"/>
  </si>
  <si>
    <r>
      <rPr>
        <sz val="14"/>
        <rFont val="標楷體"/>
        <family val="4"/>
        <charset val="136"/>
      </rPr>
      <t>土木系</t>
    </r>
    <phoneticPr fontId="17" type="noConversion"/>
  </si>
  <si>
    <r>
      <rPr>
        <sz val="14"/>
        <rFont val="標楷體"/>
        <family val="4"/>
        <charset val="136"/>
      </rPr>
      <t>化工系</t>
    </r>
    <phoneticPr fontId="17" type="noConversion"/>
  </si>
  <si>
    <r>
      <rPr>
        <sz val="14"/>
        <rFont val="標楷體"/>
        <family val="4"/>
        <charset val="136"/>
      </rPr>
      <t>材料系</t>
    </r>
    <phoneticPr fontId="17" type="noConversion"/>
  </si>
  <si>
    <t>能源系</t>
    <phoneticPr fontId="17" type="noConversion"/>
  </si>
  <si>
    <r>
      <rPr>
        <sz val="14"/>
        <rFont val="標楷體"/>
        <family val="4"/>
        <charset val="136"/>
      </rPr>
      <t>環安系</t>
    </r>
    <phoneticPr fontId="17" type="noConversion"/>
  </si>
  <si>
    <r>
      <rPr>
        <sz val="14"/>
        <rFont val="標楷體"/>
        <family val="4"/>
        <charset val="136"/>
      </rPr>
      <t>機械系</t>
    </r>
    <phoneticPr fontId="17" type="noConversion"/>
  </si>
  <si>
    <t>工程科技轉譯醫學國際碩士學位學程</t>
    <phoneticPr fontId="4" type="noConversion"/>
  </si>
  <si>
    <r>
      <rPr>
        <sz val="14"/>
        <rFont val="標楷體"/>
        <family val="4"/>
        <charset val="136"/>
      </rPr>
      <t>小計</t>
    </r>
    <phoneticPr fontId="17" type="noConversion"/>
  </si>
  <si>
    <t>電機資訊學院</t>
    <phoneticPr fontId="17" type="noConversion"/>
  </si>
  <si>
    <r>
      <rPr>
        <sz val="14"/>
        <rFont val="標楷體"/>
        <family val="4"/>
        <charset val="136"/>
      </rPr>
      <t>電子系</t>
    </r>
    <phoneticPr fontId="17" type="noConversion"/>
  </si>
  <si>
    <r>
      <rPr>
        <sz val="14"/>
        <rFont val="標楷體"/>
        <family val="4"/>
        <charset val="136"/>
      </rPr>
      <t>電機系</t>
    </r>
    <phoneticPr fontId="17" type="noConversion"/>
  </si>
  <si>
    <t>光電系</t>
    <phoneticPr fontId="17" type="noConversion"/>
  </si>
  <si>
    <r>
      <rPr>
        <sz val="14"/>
        <rFont val="標楷體"/>
        <family val="4"/>
        <charset val="136"/>
      </rPr>
      <t>資工系</t>
    </r>
    <phoneticPr fontId="17" type="noConversion"/>
  </si>
  <si>
    <t>管理學院</t>
    <phoneticPr fontId="4" type="noConversion"/>
  </si>
  <si>
    <r>
      <rPr>
        <sz val="14"/>
        <rFont val="標楷體"/>
        <family val="4"/>
        <charset val="136"/>
      </rPr>
      <t>經管系</t>
    </r>
    <phoneticPr fontId="17" type="noConversion"/>
  </si>
  <si>
    <r>
      <rPr>
        <sz val="14"/>
        <rFont val="標楷體"/>
        <family val="4"/>
        <charset val="136"/>
      </rPr>
      <t>資管系</t>
    </r>
    <phoneticPr fontId="17" type="noConversion"/>
  </si>
  <si>
    <r>
      <rPr>
        <sz val="14"/>
        <rFont val="標楷體"/>
        <family val="4"/>
        <charset val="136"/>
      </rPr>
      <t>財金系</t>
    </r>
    <phoneticPr fontId="17" type="noConversion"/>
  </si>
  <si>
    <t>管碩學程</t>
    <phoneticPr fontId="17" type="noConversion"/>
  </si>
  <si>
    <t>設計學院</t>
    <phoneticPr fontId="4" type="noConversion"/>
  </si>
  <si>
    <r>
      <rPr>
        <sz val="14"/>
        <rFont val="標楷體"/>
        <family val="4"/>
        <charset val="136"/>
      </rPr>
      <t>工設系</t>
    </r>
    <phoneticPr fontId="17" type="noConversion"/>
  </si>
  <si>
    <r>
      <rPr>
        <sz val="14"/>
        <rFont val="標楷體"/>
        <family val="4"/>
        <charset val="136"/>
      </rPr>
      <t>建築系</t>
    </r>
    <phoneticPr fontId="17" type="noConversion"/>
  </si>
  <si>
    <t>原住民專班</t>
    <phoneticPr fontId="17" type="noConversion"/>
  </si>
  <si>
    <t>客家研究學院</t>
    <phoneticPr fontId="17" type="noConversion"/>
  </si>
  <si>
    <r>
      <rPr>
        <sz val="14"/>
        <rFont val="標楷體"/>
        <family val="4"/>
        <charset val="136"/>
      </rPr>
      <t>客傳所</t>
    </r>
    <phoneticPr fontId="17" type="noConversion"/>
  </si>
  <si>
    <t>文創系</t>
    <phoneticPr fontId="4" type="noConversion"/>
  </si>
  <si>
    <t>文觀系</t>
    <phoneticPr fontId="17" type="noConversion"/>
  </si>
  <si>
    <t>人文與社會學院</t>
    <phoneticPr fontId="17" type="noConversion"/>
  </si>
  <si>
    <r>
      <rPr>
        <sz val="14"/>
        <rFont val="標楷體"/>
        <family val="4"/>
        <charset val="136"/>
      </rPr>
      <t>語傳系</t>
    </r>
    <phoneticPr fontId="17" type="noConversion"/>
  </si>
  <si>
    <r>
      <rPr>
        <sz val="14"/>
        <rFont val="標楷體"/>
        <family val="4"/>
        <charset val="136"/>
      </rPr>
      <t>華文系</t>
    </r>
    <phoneticPr fontId="17" type="noConversion"/>
  </si>
  <si>
    <t>共同教育委員會</t>
    <phoneticPr fontId="4" type="noConversion"/>
  </si>
  <si>
    <t>通識教育中心</t>
    <phoneticPr fontId="4" type="noConversion"/>
  </si>
  <si>
    <t>語文中心</t>
  </si>
  <si>
    <t>合計</t>
    <phoneticPr fontId="17" type="noConversion"/>
  </si>
  <si>
    <r>
      <rPr>
        <sz val="12"/>
        <rFont val="標楷體"/>
        <family val="4"/>
        <charset val="136"/>
      </rPr>
      <t>專題計畫</t>
    </r>
    <r>
      <rPr>
        <sz val="10"/>
        <rFont val="標楷體"/>
        <family val="4"/>
        <charset val="136"/>
      </rPr>
      <t xml:space="preserve">
</t>
    </r>
    <r>
      <rPr>
        <sz val="10"/>
        <rFont val="Times New Roman"/>
        <family val="1"/>
      </rPr>
      <t>(112/1</t>
    </r>
    <r>
      <rPr>
        <sz val="10"/>
        <rFont val="標楷體"/>
        <family val="4"/>
        <charset val="136"/>
      </rPr>
      <t>整批申請</t>
    </r>
    <r>
      <rPr>
        <sz val="10"/>
        <rFont val="Times New Roman"/>
        <family val="1"/>
      </rPr>
      <t>)</t>
    </r>
    <phoneticPr fontId="17" type="noConversion"/>
  </si>
  <si>
    <r>
      <t xml:space="preserve">專案計畫
</t>
    </r>
    <r>
      <rPr>
        <sz val="10"/>
        <rFont val="標楷體"/>
        <family val="4"/>
        <charset val="136"/>
      </rPr>
      <t>(含當年核定及前年核定之多年期計畫)</t>
    </r>
    <phoneticPr fontId="17" type="noConversion"/>
  </si>
  <si>
    <r>
      <rPr>
        <sz val="12"/>
        <rFont val="標楷體"/>
        <family val="4"/>
        <charset val="136"/>
      </rPr>
      <t>產學技術聯盟</t>
    </r>
    <phoneticPr fontId="17" type="noConversion"/>
  </si>
  <si>
    <r>
      <rPr>
        <sz val="12"/>
        <rFont val="標楷體"/>
        <family val="4"/>
        <charset val="136"/>
      </rPr>
      <t>產學計畫</t>
    </r>
    <r>
      <rPr>
        <sz val="12"/>
        <rFont val="Times New Roman"/>
        <family val="1"/>
      </rPr>
      <t xml:space="preserve">                  </t>
    </r>
    <phoneticPr fontId="17" type="noConversion"/>
  </si>
  <si>
    <r>
      <rPr>
        <sz val="12"/>
        <rFont val="標楷體"/>
        <family val="4"/>
        <charset val="136"/>
      </rPr>
      <t>申請</t>
    </r>
    <phoneticPr fontId="17" type="noConversion"/>
  </si>
  <si>
    <r>
      <rPr>
        <sz val="12"/>
        <rFont val="標楷體"/>
        <family val="4"/>
        <charset val="136"/>
      </rPr>
      <t>通過</t>
    </r>
    <phoneticPr fontId="17" type="noConversion"/>
  </si>
  <si>
    <r>
      <rPr>
        <sz val="12"/>
        <rFont val="標楷體"/>
        <family val="4"/>
        <charset val="136"/>
      </rPr>
      <t>核定金額</t>
    </r>
    <phoneticPr fontId="17" type="noConversion"/>
  </si>
  <si>
    <t>112/08/01 - 113/07/31</t>
    <phoneticPr fontId="4" type="noConversion"/>
  </si>
  <si>
    <t>張漢威</t>
  </si>
  <si>
    <t>楊哲銘</t>
  </si>
  <si>
    <t>土木與防災工程學系</t>
  </si>
  <si>
    <t>以坡體地質模型探討深層崩塌與崩積層之地形演育與穩定性</t>
  </si>
  <si>
    <t>台灣語文與傳播學系</t>
  </si>
  <si>
    <t>NSTC 112-2221-E-239 -001 -MY3</t>
    <phoneticPr fontId="4" type="noConversion"/>
  </si>
  <si>
    <t>112/08/01 ～ 115/07/31</t>
    <phoneticPr fontId="4" type="noConversion"/>
  </si>
  <si>
    <t>原位光譜技術研究二維過渡金屬碳(氮)化物異質結構材料用於電化學儲能裝置(1/3)</t>
    <phoneticPr fontId="4" type="noConversion"/>
  </si>
  <si>
    <t>低維度有機材料為主之異質接面的製作、探討與元件應用(1/3)</t>
    <phoneticPr fontId="4" type="noConversion"/>
  </si>
  <si>
    <t>NSTC 112-2112-M-239-001</t>
    <phoneticPr fontId="4" type="noConversion"/>
  </si>
  <si>
    <t xml:space="preserve"> 112/08/01 ～ 113/07/31</t>
    <phoneticPr fontId="4" type="noConversion"/>
  </si>
  <si>
    <t>NSTC 112-2116-M-239-001</t>
    <phoneticPr fontId="4" type="noConversion"/>
  </si>
  <si>
    <t>112/08/01 ～ 113/07/31</t>
  </si>
  <si>
    <t>NSTC 112-2221-E-239-003</t>
    <phoneticPr fontId="4" type="noConversion"/>
  </si>
  <si>
    <t>指導教授</t>
  </si>
  <si>
    <t>國立聯合大學土木與防災工程學系</t>
  </si>
  <si>
    <t>王偉哲</t>
  </si>
  <si>
    <t>蘇哲賢</t>
  </si>
  <si>
    <t>營建廢料進行二氧化碳捕捉之效能比較</t>
  </si>
  <si>
    <t>國立聯合大學化學工程學系</t>
  </si>
  <si>
    <t>李孟東</t>
  </si>
  <si>
    <t>用簡單雙水相系統萃取蜂王乳中抗菌物質與抗菌試驗</t>
  </si>
  <si>
    <t>董鈺心</t>
  </si>
  <si>
    <t>不同奈米金屬材料與間隔物長度對光漂白之影響</t>
  </si>
  <si>
    <t>葉珈君</t>
  </si>
  <si>
    <t>提升鋅錳氧化物/碳奈米複合電極的電化學性能用於鋅離子混合型超級電容器</t>
  </si>
  <si>
    <t>陳郁君</t>
  </si>
  <si>
    <t>蕭椀儀</t>
  </si>
  <si>
    <t>使用台灣紅藜萃取物以預防和減少視網膜發炎</t>
  </si>
  <si>
    <t>劉易鑫</t>
  </si>
  <si>
    <t>開發甲基纖維素/玻尿酸感溫水膠環做為隱形眼鏡藥物載體之應用</t>
  </si>
  <si>
    <t>黃淑玲</t>
  </si>
  <si>
    <t>賴盈宏</t>
  </si>
  <si>
    <t>周維祥</t>
  </si>
  <si>
    <t>介電質屏蔽放電游離大氣質譜法於檢測含氯烷、烯烴之定量分析可行性</t>
  </si>
  <si>
    <t>謝健</t>
  </si>
  <si>
    <t>國立聯合大學材料科學工程學系</t>
  </si>
  <si>
    <t>陳冠廷</t>
  </si>
  <si>
    <t>摩擦起電對水滴在超疏水表面運動之影響</t>
  </si>
  <si>
    <t>國立聯合大學能源工程學系</t>
  </si>
  <si>
    <t>李陸玲</t>
  </si>
  <si>
    <t>李承恩</t>
  </si>
  <si>
    <t>製備銅氧化物/二氧化鈦奈米管異質結構電極用於電催化硝酸鹽還原反應</t>
  </si>
  <si>
    <t>國立聯合大學環境與安全衛生工程學系</t>
  </si>
  <si>
    <t>郭家宏</t>
  </si>
  <si>
    <t>邱至誠</t>
  </si>
  <si>
    <t>微波輔助二階段退火法製備觸媒應用於溫室氣體催化產氫</t>
  </si>
  <si>
    <t>顏之筠</t>
  </si>
  <si>
    <t>研究混合生質燃料之結塊潛勢及其灰渣重金屬分佈及其環境影響特性</t>
  </si>
  <si>
    <t>國立聯合大學機械工程學系</t>
  </si>
  <si>
    <t>許進吉</t>
  </si>
  <si>
    <t>張妤瑄</t>
  </si>
  <si>
    <t>流場磁性顆粒控制對液滴蒸發之影響</t>
  </si>
  <si>
    <t>林育賢</t>
  </si>
  <si>
    <t>國立聯合大學電子工程學系</t>
  </si>
  <si>
    <t>邱若涵</t>
  </si>
  <si>
    <t>最佳化之垂直奈米線三金屬閘極穿隧式電晶體</t>
  </si>
  <si>
    <t>楊勝州</t>
  </si>
  <si>
    <t>卓奕芳</t>
  </si>
  <si>
    <t>三族鎵元素摻雜一維氧化鋅奈米柱之紫外光感測器性能提升研究</t>
  </si>
  <si>
    <t>邱子軒</t>
  </si>
  <si>
    <t>銀奈米粒子修飾氧化鋅奈米柱之低功耗酸鹼感測器研製</t>
  </si>
  <si>
    <t>李佳燕</t>
  </si>
  <si>
    <t>國立聯合大學電機工程學系</t>
  </si>
  <si>
    <t>許恩慈</t>
  </si>
  <si>
    <t>利用深度學習輔助診斷腕隧道症候群</t>
  </si>
  <si>
    <t>劉仁傑</t>
  </si>
  <si>
    <t>劉軒誠</t>
  </si>
  <si>
    <t>具時間調變可控功率電晶體之高輕載效能數位低壓線性穩壓器</t>
  </si>
  <si>
    <t>國立聯合大學光電工程學系</t>
  </si>
  <si>
    <t>謝鴻志</t>
  </si>
  <si>
    <t>黃湘庭</t>
  </si>
  <si>
    <t>多波長混合調制光源應用於半導體疊層對準量測之研究</t>
  </si>
  <si>
    <t>韓建遠</t>
  </si>
  <si>
    <t>吳孟蓉</t>
  </si>
  <si>
    <t>將雙調制頻率混合光源及三參數弦波擬合法應用在雙波長雷射干涉儀</t>
  </si>
  <si>
    <t>國立聯合大學經營管理學系</t>
  </si>
  <si>
    <t>蔡宜蓁</t>
  </si>
  <si>
    <t>疫想不到的生活，何時才能結束</t>
  </si>
  <si>
    <t>胡天鐘</t>
  </si>
  <si>
    <t>陳宥丞</t>
  </si>
  <si>
    <t>人格特質、服務品質和專業能力對使用意願之研究-以寵物幼兒園為例</t>
  </si>
  <si>
    <t>胡欣怡</t>
  </si>
  <si>
    <t>李佩芸</t>
  </si>
  <si>
    <t>從制度面向探討創新擴散：以生物可分解塑膠為例</t>
  </si>
  <si>
    <t>徐銘甫</t>
  </si>
  <si>
    <t>黃奕洲</t>
  </si>
  <si>
    <t>ESG與多重財務訊號雙重考量下之最佳投資標的評測架構-社會網絡基礎之資料包絡分析法的應用</t>
  </si>
  <si>
    <t>郭誌熹</t>
  </si>
  <si>
    <t>以結構方程模式及類神經網路分析年輕民眾使用雲端發票載具影響因素</t>
  </si>
  <si>
    <t>黃俊寧</t>
  </si>
  <si>
    <t>周知和</t>
  </si>
  <si>
    <t>老有所長(ㄔㄤˊ_)、老有所養：以時間銀行觀念探討老老照顧意願</t>
  </si>
  <si>
    <t>楊念慈</t>
  </si>
  <si>
    <t>吳星俞</t>
  </si>
  <si>
    <t>「藝」想不到 - 如何降低藝人負面事件對經紀公司績效的影響？</t>
  </si>
  <si>
    <t>蔡林彤飛</t>
  </si>
  <si>
    <t>陳聖文</t>
  </si>
  <si>
    <t>綠色技術創新與企業競爭力的關係：永續商業模式的觀點</t>
  </si>
  <si>
    <t>鄭如婷</t>
  </si>
  <si>
    <t>經濟危機下人力資源調整對企業創新的影響</t>
  </si>
  <si>
    <t>賴宏峯</t>
  </si>
  <si>
    <t>李禹嫻</t>
  </si>
  <si>
    <t>Win「泉」靠Line Bot報哩哉-溫泉旅遊規劃與紀錄系統</t>
  </si>
  <si>
    <t>羅乾鐘</t>
  </si>
  <si>
    <t>陳昱典</t>
  </si>
  <si>
    <t>都市太急促，慢城更健康！以計畫行為理論探討消費者慢城旅遊意願之研究—以苗栗南庄和三義為例</t>
  </si>
  <si>
    <t>鄧寧楨</t>
  </si>
  <si>
    <t>工作智能不退休！青銀共融工作團隊組成意願的分析-跨世代觀點</t>
  </si>
  <si>
    <t>"航"向未來-探討航空公司策略對公司績效之影響</t>
  </si>
  <si>
    <t>國立聯合大學資訊管理學系</t>
  </si>
  <si>
    <t>陳士杰</t>
  </si>
  <si>
    <t>洪慈徽</t>
  </si>
  <si>
    <t>Talk to me -結合ChatGPT 與ELSA 之外語口說練習系統</t>
  </si>
  <si>
    <t>陳振東</t>
  </si>
  <si>
    <t>張庭瑜</t>
  </si>
  <si>
    <t>模糊語意決策分析系統開發之研究</t>
  </si>
  <si>
    <t>陳博智</t>
  </si>
  <si>
    <t>吳育碩</t>
  </si>
  <si>
    <t>一個基於本體論與深度學習的芳療系統之設計與開發</t>
  </si>
  <si>
    <t>王景萱</t>
  </si>
  <si>
    <t>以溝通隱私管理理論探討推薦系統的隱私侵犯--以YouTube為例</t>
  </si>
  <si>
    <t>洪偉肯</t>
  </si>
  <si>
    <t>施奕含</t>
  </si>
  <si>
    <t>運用藺草植栽進行展示設計的可行性探討</t>
  </si>
  <si>
    <t>徐義權</t>
  </si>
  <si>
    <t>國立聯合大學工業設計學系</t>
  </si>
  <si>
    <t>丁禮耀</t>
  </si>
  <si>
    <t>綠能標識創新設計研究—以多元場域環境適用之導標系統為例</t>
  </si>
  <si>
    <t>陳坤淼</t>
  </si>
  <si>
    <t>賴萭恩</t>
  </si>
  <si>
    <t>機器人設計表現之研究探討-以療癒型機器人為例</t>
  </si>
  <si>
    <t>VR輔助建模結合3D列印之最佳化設計模式 - 以手工具握把造型的人體工學驗證為例</t>
  </si>
  <si>
    <t>國立聯合大學建築學系</t>
  </si>
  <si>
    <t>蔡榮任</t>
  </si>
  <si>
    <t>侯德郁</t>
  </si>
  <si>
    <t>從「石圍墻」到石墻村:苗栗縣公館鄉石圍墻社區意識的轉變</t>
  </si>
  <si>
    <t>馮祥勇</t>
  </si>
  <si>
    <t>國立聯合大學文化觀光產業學系</t>
  </si>
  <si>
    <t>林秉翰</t>
  </si>
  <si>
    <t>解封了！你想出國嗎?從疫情國門解封探討國人旅遊行為模式</t>
  </si>
  <si>
    <t>客家「台饒之星」型塑過程初探-以嘻哈歌手Yappy為例</t>
  </si>
  <si>
    <t>黃惠禎</t>
  </si>
  <si>
    <t>國立聯合大學台灣語文與傳播學系</t>
  </si>
  <si>
    <t>林子榆</t>
  </si>
  <si>
    <t>反殖民與族群認同︰尤巴斯．瓦旦《魂魄YUHUM》中的泰雅文化與戰爭書寫</t>
  </si>
  <si>
    <t>鄂貞君</t>
  </si>
  <si>
    <t>國立聯合大學華語文學系</t>
  </si>
  <si>
    <t>徐語謙</t>
  </si>
  <si>
    <t>網路語域中非典型指稱詞的使用情境和語用功能</t>
  </si>
  <si>
    <t>申請機構</t>
  </si>
  <si>
    <t>年級</t>
  </si>
  <si>
    <t>112-2813-C-239-001-H</t>
  </si>
  <si>
    <t>江佳韋</t>
  </si>
  <si>
    <t>人文處</t>
  </si>
  <si>
    <t>112-2813-C-239-002-H</t>
  </si>
  <si>
    <t>112-2813-C-239-003-H</t>
  </si>
  <si>
    <t>112-2813-C-239-004-H</t>
  </si>
  <si>
    <t>112-2813-C-239-005-H</t>
  </si>
  <si>
    <t>112-2813-C-239-006-H</t>
  </si>
  <si>
    <t>112-2813-C-239-007-H</t>
  </si>
  <si>
    <t>112-2813-C-239-008-H</t>
  </si>
  <si>
    <t>112-2813-C-239-009-H</t>
  </si>
  <si>
    <t>112-2813-C-239-010-H</t>
  </si>
  <si>
    <t>112-2813-C-239-011-H</t>
  </si>
  <si>
    <t>112-2813-C-239-013-M</t>
  </si>
  <si>
    <t>助理教授且兼任教務處教學發展中心主任</t>
  </si>
  <si>
    <t>自然處</t>
  </si>
  <si>
    <t>112-2813-C-239-014-H</t>
  </si>
  <si>
    <t>林本炫</t>
  </si>
  <si>
    <t>王儀涵</t>
  </si>
  <si>
    <t>112-2813-C-239-015-H</t>
  </si>
  <si>
    <t>112-2813-C-239-016-H</t>
  </si>
  <si>
    <t>112-2813-C-239-017-H</t>
  </si>
  <si>
    <t>112-2813-C-239-018-H</t>
  </si>
  <si>
    <t>副教授且兼任設計與品牌研究中心主任</t>
  </si>
  <si>
    <t>112-2813-C-239-019-H</t>
  </si>
  <si>
    <t>112-2813-C-239-020-H</t>
  </si>
  <si>
    <t>助理教授且兼任研發處計畫管理組組長</t>
  </si>
  <si>
    <t>112-2813-C-239-021-H</t>
  </si>
  <si>
    <t>方裕民</t>
  </si>
  <si>
    <t>謝育霖</t>
  </si>
  <si>
    <t>112-2813-C-239-022-H</t>
  </si>
  <si>
    <t>112-2813-C-239-023-E</t>
  </si>
  <si>
    <t>工程處</t>
  </si>
  <si>
    <t>112-2813-C-239-024-E</t>
  </si>
  <si>
    <t>112-2813-C-239-025-E</t>
  </si>
  <si>
    <t>112-2813-C-239-026-E</t>
  </si>
  <si>
    <t>112-2813-C-239-027-E</t>
  </si>
  <si>
    <t>112-2813-C-239-028-E</t>
  </si>
  <si>
    <t>112-2813-C-239-029-E</t>
  </si>
  <si>
    <t>112-2813-C-239-030-H</t>
  </si>
  <si>
    <t>112-2813-C-239-031-E</t>
  </si>
  <si>
    <t>112-2813-C-239-032-E</t>
  </si>
  <si>
    <t>112-2813-C-239-033-E</t>
  </si>
  <si>
    <t>112-2813-C-239-034-E</t>
  </si>
  <si>
    <t>112-2813-C-239-035-H</t>
  </si>
  <si>
    <t>112-2813-C-239-037-H</t>
  </si>
  <si>
    <t>112-2813-C-239-038-H</t>
  </si>
  <si>
    <t>112-2813-C-239-039-H</t>
  </si>
  <si>
    <t>112-2813-C-239-040-E</t>
  </si>
  <si>
    <t>112-2813-C-239-041-E</t>
  </si>
  <si>
    <t>112-2813-C-239-042-E</t>
  </si>
  <si>
    <t>112-2813-C-239-043-E</t>
  </si>
  <si>
    <t>112-2813-C-239-044-E</t>
  </si>
  <si>
    <t>112-2813-C-239-045-E</t>
  </si>
  <si>
    <t>112-2813-C-239-046-E</t>
  </si>
  <si>
    <t>教授且兼任系主任</t>
  </si>
  <si>
    <t>112-2813-C-239-047-M</t>
  </si>
  <si>
    <t>核定計畫編號</t>
    <phoneticPr fontId="4" type="noConversion"/>
  </si>
  <si>
    <t>就讀學校及科系</t>
    <phoneticPr fontId="4" type="noConversion"/>
  </si>
  <si>
    <t>歸屬處室別</t>
    <phoneticPr fontId="4" type="noConversion"/>
  </si>
  <si>
    <t>研究助學金(元)</t>
    <phoneticPr fontId="4" type="noConversion"/>
  </si>
  <si>
    <t>耗材費(元)</t>
    <phoneticPr fontId="4" type="noConversion"/>
  </si>
  <si>
    <t>合計(元)</t>
    <phoneticPr fontId="4" type="noConversion"/>
  </si>
  <si>
    <t>機械工程學系</t>
    <phoneticPr fontId="4" type="noConversion"/>
  </si>
  <si>
    <t>用於檢測 miRNA 的基於銻烯表面等離子體共振感測器(1/2)</t>
    <phoneticPr fontId="4" type="noConversion"/>
  </si>
  <si>
    <t>NSTC 112-2221-E-239 -006 -MY2</t>
    <phoneticPr fontId="4" type="noConversion"/>
  </si>
  <si>
    <t>潘國興</t>
    <phoneticPr fontId="4" type="noConversion"/>
  </si>
  <si>
    <t>副教授</t>
    <phoneticPr fontId="4" type="noConversion"/>
  </si>
  <si>
    <t>Bipulse-HiPIMS共濺射技術對輔助靶材離化之探討與其於多元靶材製程之應用(1/2)</t>
    <phoneticPr fontId="4" type="noConversion"/>
  </si>
  <si>
    <t>NSTC 112-2221-E-239 -011 -MY2</t>
    <phoneticPr fontId="4" type="noConversion"/>
  </si>
  <si>
    <t>吳宛玉</t>
    <phoneticPr fontId="4" type="noConversion"/>
  </si>
  <si>
    <t>NSTC 112-2221-E-239 -012 -MY2</t>
    <phoneticPr fontId="4" type="noConversion"/>
  </si>
  <si>
    <t>HiPIMS製備Ti2N MXene薄膜用於析氧反應(OER)催化劑之研究(1/2)</t>
    <phoneticPr fontId="4" type="noConversion"/>
  </si>
  <si>
    <t>釩系半導體玻璃開發及其電阻式記憶體應用之研究(1/3)</t>
    <phoneticPr fontId="4" type="noConversion"/>
  </si>
  <si>
    <t>NSTC 112-2221-E-239 -014 -MY3</t>
    <phoneticPr fontId="4" type="noConversion"/>
  </si>
  <si>
    <t>助理教授</t>
    <phoneticPr fontId="4" type="noConversion"/>
  </si>
  <si>
    <t>陳睿遠</t>
    <phoneticPr fontId="4" type="noConversion"/>
  </si>
  <si>
    <t>NSTC 112-2410-H-239 -010 -MY2</t>
    <phoneticPr fontId="4" type="noConversion"/>
  </si>
  <si>
    <t>在虛擬中激勵真實–VR的設計協作與社群互動(1/2)</t>
    <phoneticPr fontId="4" type="noConversion"/>
  </si>
  <si>
    <t>工業設計學系</t>
  </si>
  <si>
    <t>工業設計學系</t>
    <phoneticPr fontId="4" type="noConversion"/>
  </si>
  <si>
    <t>客家文化敘事與故事建構對話機器人設計：族群主流化觀點(1/2)</t>
    <phoneticPr fontId="4" type="noConversion"/>
  </si>
  <si>
    <t>NSTC 112-2410-H-239 -015 -MY2</t>
    <phoneticPr fontId="4" type="noConversion"/>
  </si>
  <si>
    <t>鉬基二元耐火金屬氮化物鍍膜熱穩定與機械特性</t>
    <phoneticPr fontId="4" type="noConversion"/>
  </si>
  <si>
    <t>NSTC 112-2221-E-239-010 -</t>
    <phoneticPr fontId="4" type="noConversion"/>
  </si>
  <si>
    <t>吳芳賓</t>
    <phoneticPr fontId="4" type="noConversion"/>
  </si>
  <si>
    <t>銅/銀厚膜金屬與高功率電子基板間之機械與界面性質研究</t>
    <phoneticPr fontId="4" type="noConversion"/>
  </si>
  <si>
    <t>NSTC 112-2221-E-239-013</t>
    <phoneticPr fontId="4" type="noConversion"/>
  </si>
  <si>
    <t>賴宜生</t>
  </si>
  <si>
    <t>高熵合金複合有機固化物介電與絕緣特性之研究</t>
    <phoneticPr fontId="4" type="noConversion"/>
  </si>
  <si>
    <t>NSTC 112-2221-E-239-015</t>
    <phoneticPr fontId="4" type="noConversion"/>
  </si>
  <si>
    <t>許正興</t>
  </si>
  <si>
    <t>電機工程學系</t>
    <phoneticPr fontId="4" type="noConversion"/>
  </si>
  <si>
    <t>開發導電玻尿酸/魚鱗膠原蛋白/聚吡咯可注射式水膠於皮膚修復上之應用</t>
    <phoneticPr fontId="4" type="noConversion"/>
  </si>
  <si>
    <t>NSTC 112-2221-E-239-016</t>
    <phoneticPr fontId="4" type="noConversion"/>
  </si>
  <si>
    <t>化學工程學系</t>
    <phoneticPr fontId="4" type="noConversion"/>
  </si>
  <si>
    <t>一種腸道體外模擬系統 : 用於新型浣腸劑型藥物功效評估</t>
    <phoneticPr fontId="4" type="noConversion"/>
  </si>
  <si>
    <t>NSTC 112-2221-E-239-018</t>
    <phoneticPr fontId="4" type="noConversion"/>
  </si>
  <si>
    <t>LED光源照射下氮摻雜石墨烯量子點觸發氧化還原分解甲醛之研究</t>
    <phoneticPr fontId="4" type="noConversion"/>
  </si>
  <si>
    <t>NSTC 112-2221-E-239-019 -</t>
  </si>
  <si>
    <t>建築學系</t>
  </si>
  <si>
    <t>林裕森</t>
  </si>
  <si>
    <t>用於可重構智慧表面輔助OFDM系統之新穎低複雜度結合載波頻率偏移和通道估計方案設計與分析</t>
    <phoneticPr fontId="4" type="noConversion"/>
  </si>
  <si>
    <t>NSTC 112-2221-E-239-023</t>
    <phoneticPr fontId="4" type="noConversion"/>
  </si>
  <si>
    <t>電子工程學系</t>
  </si>
  <si>
    <t>林垂彩</t>
  </si>
  <si>
    <t>虛擬巢狀置中陣列擺放設計之實驗與研究</t>
    <phoneticPr fontId="4" type="noConversion"/>
  </si>
  <si>
    <t>NSTC 112-2221-E-239-025</t>
  </si>
  <si>
    <t>曾信賓</t>
  </si>
  <si>
    <t>論漢語空主語的指涉性：話題允准與言談參與者</t>
    <phoneticPr fontId="4" type="noConversion"/>
  </si>
  <si>
    <t>NSTC 112-2410-H-239-001</t>
  </si>
  <si>
    <t>楊中玉</t>
  </si>
  <si>
    <t>NSTC 112-2410-H-239-009</t>
  </si>
  <si>
    <t>台灣當代恐怖片研究專題：《返校》、《哭悲》和《咒》中的鬼怪之臉</t>
    <phoneticPr fontId="4" type="noConversion"/>
  </si>
  <si>
    <t>林克明</t>
  </si>
  <si>
    <t>NSTC 112-2410-H-239-011</t>
    <phoneticPr fontId="4" type="noConversion"/>
  </si>
  <si>
    <t>NSTC 112-2410-H-239-012</t>
  </si>
  <si>
    <t>盛鎧</t>
  </si>
  <si>
    <t>NSTC 112-2410-H-239-013</t>
    <phoneticPr fontId="4" type="noConversion"/>
  </si>
  <si>
    <t>張建成</t>
  </si>
  <si>
    <t>NSTC 112-2410-H-239-014</t>
  </si>
  <si>
    <t>112-2625-M-239-001 -</t>
    <phoneticPr fontId="4" type="noConversion"/>
  </si>
  <si>
    <t>電動輔助自行車產業設計開發流程研究(I)</t>
    <phoneticPr fontId="4" type="noConversion"/>
  </si>
  <si>
    <t>從媒材與形式的探索到風格的建立：陳道明抽象藝術之研究</t>
    <phoneticPr fontId="4" type="noConversion"/>
  </si>
  <si>
    <t>木質餐椅座面輪廓曲度和下凹深度對使用者餐椅舒適度的影響力</t>
    <phoneticPr fontId="4" type="noConversion"/>
  </si>
  <si>
    <t>財務報表可讀性、自願性揭露及信用品質：以銀行放款為例</t>
    <phoneticPr fontId="4" type="noConversion"/>
  </si>
  <si>
    <t>環境與安全衛生工程學系</t>
  </si>
  <si>
    <t>電機工程學系</t>
  </si>
  <si>
    <t>李偉賢</t>
  </si>
  <si>
    <t>教授且兼任校長</t>
  </si>
  <si>
    <t>機械工程學系</t>
  </si>
  <si>
    <t>高熵超合金在高速撞擊下之變形行為與顯微結構特性分析</t>
  </si>
  <si>
    <t>徐偉軒</t>
  </si>
  <si>
    <t>以學習方法探討太陽能蒸發器與微生物燃料電池關鍵介面改質優化與整合之研究</t>
  </si>
  <si>
    <t>張致文</t>
  </si>
  <si>
    <t>應用最佳分裂線性化法求解非線性工程反算問題</t>
  </si>
  <si>
    <t>銅表面梯度性結構之二氧化矽奈米長線應用於沸騰熱傳之熱表面上</t>
  </si>
  <si>
    <t>馬肇聰</t>
  </si>
  <si>
    <t>電池儲能系統進階控制技術發展與硬體實作驗證</t>
  </si>
  <si>
    <t>陳美玲</t>
  </si>
  <si>
    <t>助理教授且兼任能源診斷服務中心主任</t>
  </si>
  <si>
    <t>以樹脂鑄模方式改善大型液流電池框架及其電池管理系統之製作</t>
  </si>
  <si>
    <t>112-2119-M-239-001</t>
    <phoneticPr fontId="4" type="noConversion"/>
  </si>
  <si>
    <t>112/06/01~ 113/05/31</t>
    <phoneticPr fontId="4" type="noConversion"/>
  </si>
  <si>
    <t>光電工程學系</t>
  </si>
  <si>
    <t>廣角寬頻超穎透鏡陣列之研究與應用</t>
  </si>
  <si>
    <t>陳孟忻</t>
  </si>
  <si>
    <t>太陽光電發電系統之無線充電儲能模組設計與實現</t>
  </si>
  <si>
    <t>呂哲宇</t>
  </si>
  <si>
    <t>利用多感測器資料與物聯網技術，建置復健姿態參數擷取環境</t>
  </si>
  <si>
    <t>資訊工程學系</t>
  </si>
  <si>
    <t>韓欽銓</t>
  </si>
  <si>
    <t>運用深度學習之風化紋理生成研究</t>
  </si>
  <si>
    <t>張勤振</t>
  </si>
  <si>
    <t>高效率深藍色螢光有機發光元件開發與分析</t>
  </si>
  <si>
    <t>林奇鋒</t>
  </si>
  <si>
    <t>漂浮在液芯光纖之微型氣泡應用於微量靜電感測</t>
  </si>
  <si>
    <t>李澄鈴</t>
  </si>
  <si>
    <t>新型金屬圓管超音波馬達之研發與全像攝影技術之應用</t>
  </si>
  <si>
    <t>游泰和</t>
  </si>
  <si>
    <t>BCD高壓製程之電源管理IC 30-90V 輸出埠八邊型 LDMOS 組件強化抗 ESD/Latch-up 可靠度能力提升研究</t>
  </si>
  <si>
    <t>教授且兼任電資學院 院長</t>
  </si>
  <si>
    <t>陳勝利</t>
  </si>
  <si>
    <t>低碳排可見光光觸媒在降解污染物之應用</t>
  </si>
  <si>
    <t>副教授且兼任系主任</t>
  </si>
  <si>
    <t>黃心亮</t>
  </si>
  <si>
    <t>新型液晶感測器之開發與應用於揮發性物質感測之研究-2</t>
  </si>
  <si>
    <t>余瑞芳</t>
  </si>
  <si>
    <t>製備不同立體空間架構之二氧化鈦奈米管輔以異質混價鎳奈材修飾及其在二氧化碳還原光催化系統之探討</t>
  </si>
  <si>
    <t>NSTC 112-2221-E-239 -034 -MY2</t>
    <phoneticPr fontId="4" type="noConversion"/>
  </si>
  <si>
    <t>多通道測試訊號產生器之設計(1/2)</t>
    <phoneticPr fontId="4" type="noConversion"/>
  </si>
  <si>
    <t>以原子層沉積技術製作N型通道層氧化銦鎢側壁電晶體與電阻式記憶體於單晶片三維積體電路整合技術在後段製程實現邊緣運算(1/2)</t>
    <phoneticPr fontId="4" type="noConversion"/>
  </si>
  <si>
    <t>NSTC 112-2221-E-239 -035 -MY2</t>
    <phoneticPr fontId="4" type="noConversion"/>
  </si>
  <si>
    <t>NSTC 112-2221-E-239-008</t>
    <phoneticPr fontId="4" type="noConversion"/>
  </si>
  <si>
    <t>NSTC 112-2221-E-239-017</t>
    <phoneticPr fontId="4" type="noConversion"/>
  </si>
  <si>
    <t>NSTC 112-2221-E-239-021</t>
    <phoneticPr fontId="4" type="noConversion"/>
  </si>
  <si>
    <t>NSTC 112-2221-E-239-022</t>
    <phoneticPr fontId="4" type="noConversion"/>
  </si>
  <si>
    <t>NSTC 112-2221-E-239-031</t>
    <phoneticPr fontId="4" type="noConversion"/>
  </si>
  <si>
    <t>NSTC 112-2221-E-239-032</t>
    <phoneticPr fontId="4" type="noConversion"/>
  </si>
  <si>
    <t>NSTC 112-2221-E-239-002</t>
    <phoneticPr fontId="4" type="noConversion"/>
  </si>
  <si>
    <t>NSTC 112-2221-E-239-004</t>
    <phoneticPr fontId="4" type="noConversion"/>
  </si>
  <si>
    <t>NSTC 112-2221-E-239-005</t>
    <phoneticPr fontId="4" type="noConversion"/>
  </si>
  <si>
    <t>NSTC 112-2221-E-239-007</t>
    <phoneticPr fontId="4" type="noConversion"/>
  </si>
  <si>
    <t>NSTC 112-2221-E-239-009</t>
    <phoneticPr fontId="4" type="noConversion"/>
  </si>
  <si>
    <t>NSTC 112-2221-E-239-020</t>
    <phoneticPr fontId="4" type="noConversion"/>
  </si>
  <si>
    <t>NSTC 112-2221-E-239-024</t>
    <phoneticPr fontId="4" type="noConversion"/>
  </si>
  <si>
    <t>NSTC 112-2221-E-239-026</t>
    <phoneticPr fontId="4" type="noConversion"/>
  </si>
  <si>
    <t>NSTC 112-2221-E-239-028</t>
    <phoneticPr fontId="4" type="noConversion"/>
  </si>
  <si>
    <t>NSTC 112-2221-E-239-029</t>
    <phoneticPr fontId="4" type="noConversion"/>
  </si>
  <si>
    <t>NSTC 112-2221-E-239-030</t>
    <phoneticPr fontId="4" type="noConversion"/>
  </si>
  <si>
    <t>繞射式疊對量測模擬模型增強及量測誤差補償(III)</t>
    <phoneticPr fontId="4" type="noConversion"/>
  </si>
  <si>
    <t>NSTC 112-2221-E-239-033</t>
    <phoneticPr fontId="4" type="noConversion"/>
  </si>
  <si>
    <t>112/8/1-114/7/31</t>
    <phoneticPr fontId="4" type="noConversion"/>
  </si>
  <si>
    <t>計畫執行期間</t>
    <phoneticPr fontId="4" type="noConversion"/>
  </si>
  <si>
    <t>112/7/1-113/2/28</t>
  </si>
  <si>
    <t>自然處</t>
    <phoneticPr fontId="4" type="noConversion"/>
  </si>
  <si>
    <t>客家語言與傳播研究所</t>
  </si>
  <si>
    <t>112-2629-H-239-001-MY2</t>
    <phoneticPr fontId="4" type="noConversion"/>
  </si>
  <si>
    <t>112/8/1~114/7/31</t>
    <phoneticPr fontId="4" type="noConversion"/>
  </si>
  <si>
    <t>小計</t>
    <phoneticPr fontId="4" type="noConversion"/>
  </si>
  <si>
    <t>香莢蘭不同部位植株之皮膚功效性研究</t>
    <phoneticPr fontId="4" type="noConversion"/>
  </si>
  <si>
    <t>以吹膜加工技術製備生物可分解之農用膜材</t>
    <phoneticPr fontId="4" type="noConversion"/>
  </si>
  <si>
    <t>高密度聚乙烯化學品容器表面處理技術</t>
    <phoneticPr fontId="4" type="noConversion"/>
  </si>
  <si>
    <t>林永昇</t>
    <phoneticPr fontId="4" type="noConversion"/>
  </si>
  <si>
    <t>112/08/01 - 114/07/31</t>
    <phoneticPr fontId="4" type="noConversion"/>
  </si>
  <si>
    <t>楊希文</t>
    <phoneticPr fontId="4" type="noConversion"/>
  </si>
  <si>
    <t>高效能磁流變彈性膠體製作與特性研究(2)</t>
    <phoneticPr fontId="4" type="noConversion"/>
  </si>
  <si>
    <t>NSTC 112-2221-E-239-038</t>
    <phoneticPr fontId="4" type="noConversion"/>
  </si>
  <si>
    <t>曾仕君</t>
    <phoneticPr fontId="4" type="noConversion"/>
  </si>
  <si>
    <t>NSTC 112-2410-H-239-016</t>
    <phoneticPr fontId="4" type="noConversion"/>
  </si>
  <si>
    <t>雙語教育的理想與現實之拉扯2.0：臺灣雙語課程合作教學模式之探討與發展</t>
    <phoneticPr fontId="4" type="noConversion"/>
  </si>
  <si>
    <t>王淳瑩</t>
  </si>
  <si>
    <t>112-2813-C-239-048-E</t>
  </si>
  <si>
    <t>明新學校財團法人明新科技大學機械工程系</t>
  </si>
  <si>
    <t xml:space="preserve">NSTC 112-2221-E-239 -036 -MY3 </t>
    <phoneticPr fontId="4" type="noConversion"/>
  </si>
  <si>
    <t>劉康弘</t>
  </si>
  <si>
    <t>112/08/01 ～ 115/07/31</t>
  </si>
  <si>
    <t>頭戴式顯示裝置於機台安裝、操作、故障排除之AR/MR輔助系統開發設計 －子計畫二：光學穿透式頭戴顯示器成像距離與視覺績效探討(1/3)</t>
    <phoneticPr fontId="4" type="noConversion"/>
  </si>
  <si>
    <t xml:space="preserve">111-2221-E-239 -034 -MY3 </t>
    <phoneticPr fontId="4" type="noConversion"/>
  </si>
  <si>
    <t>經營管理學系</t>
    <phoneticPr fontId="4" type="noConversion"/>
  </si>
  <si>
    <t xml:space="preserve">陳志成 </t>
    <phoneticPr fontId="4" type="noConversion"/>
  </si>
  <si>
    <t>整合可持續和智慧產品服務系統：以永續的產品和消費角度來詮釋－子 計畫五：台灣餐飲業的可持續包裝：消費過程整合之分析(2/3)</t>
    <phoneticPr fontId="4" type="noConversion"/>
  </si>
  <si>
    <t xml:space="preserve">NSTC 112-2221-E-239 -037 -MY3 </t>
    <phoneticPr fontId="4" type="noConversion"/>
  </si>
  <si>
    <t>能源工程學系</t>
    <phoneticPr fontId="4" type="noConversion"/>
  </si>
  <si>
    <t xml:space="preserve">張敏興 </t>
    <phoneticPr fontId="4" type="noConversion"/>
  </si>
  <si>
    <t xml:space="preserve">112/08/01 ～ 115/07/31 </t>
    <phoneticPr fontId="4" type="noConversion"/>
  </si>
  <si>
    <t>應用電紡法製作鉑與鐵系元素雙金屬多孔合金奈米纖維對氧氣還原反應性能與質子交換膜燃料電池應用研究(1/3)</t>
    <phoneticPr fontId="4" type="noConversion"/>
  </si>
  <si>
    <t>工程處</t>
    <phoneticPr fontId="4" type="noConversion"/>
  </si>
  <si>
    <t>學生姓名</t>
    <phoneticPr fontId="4" type="noConversion"/>
  </si>
  <si>
    <t>莊金寶</t>
    <phoneticPr fontId="4" type="noConversion"/>
  </si>
  <si>
    <t>專題計畫名稱</t>
    <phoneticPr fontId="4" type="noConversion"/>
  </si>
  <si>
    <t>三極結構陣列奈米碳管場發射特性研究</t>
    <phoneticPr fontId="4" type="noConversion"/>
  </si>
  <si>
    <t>新穎分離與質譜技術之發展及其於環境與生醫之應用</t>
    <phoneticPr fontId="4" type="noConversion"/>
  </si>
  <si>
    <t>NSTC 112-2113-M-239 -001 -MY2</t>
    <phoneticPr fontId="4" type="noConversion"/>
  </si>
  <si>
    <t>112-2222-E-239-001</t>
    <phoneticPr fontId="4" type="noConversion"/>
  </si>
  <si>
    <r>
      <t>112</t>
    </r>
    <r>
      <rPr>
        <sz val="16"/>
        <rFont val="標楷體"/>
        <family val="4"/>
        <charset val="136"/>
      </rPr>
      <t>年度國科會各類專題研究計畫各學院、系、所申請</t>
    </r>
    <r>
      <rPr>
        <sz val="16"/>
        <rFont val="Times New Roman"/>
        <family val="1"/>
      </rPr>
      <t>/</t>
    </r>
    <r>
      <rPr>
        <sz val="16"/>
        <rFont val="標楷體"/>
        <family val="4"/>
        <charset val="136"/>
      </rPr>
      <t>通過一覽表</t>
    </r>
    <phoneticPr fontId="4" type="noConversion"/>
  </si>
  <si>
    <t>約聘助理教授</t>
  </si>
  <si>
    <t>印尼和臺灣客家意象與客家意識的比較研究：導入Bereday比較教育研究方法</t>
  </si>
  <si>
    <t>112/09/01 ～ 113/08/31</t>
    <phoneticPr fontId="4" type="noConversion"/>
  </si>
  <si>
    <t>NSTC 112-2410-H-239-017</t>
    <phoneticPr fontId="4" type="noConversion"/>
  </si>
  <si>
    <t>電子工程學系</t>
    <phoneticPr fontId="4" type="noConversion"/>
  </si>
  <si>
    <t>吳有基</t>
    <phoneticPr fontId="4" type="noConversion"/>
  </si>
  <si>
    <t>中藥粉罐裝粉劑之高效能自動調配系統設計與開發</t>
    <phoneticPr fontId="4" type="noConversion"/>
  </si>
  <si>
    <t>曾靜芳</t>
    <phoneticPr fontId="4" type="noConversion"/>
  </si>
  <si>
    <t>溫度感測薄膜天線之研製</t>
    <phoneticPr fontId="4" type="noConversion"/>
  </si>
  <si>
    <t xml:space="preserve">112-2622-E-239-005 </t>
    <phoneticPr fontId="4" type="noConversion"/>
  </si>
  <si>
    <t>克利達科技股份有限公司</t>
    <phoneticPr fontId="4" type="noConversion"/>
  </si>
  <si>
    <t>112/11/01~113/10/31</t>
    <phoneticPr fontId="4" type="noConversion"/>
  </si>
  <si>
    <t>112-2622-E-239-006</t>
    <phoneticPr fontId="4" type="noConversion"/>
  </si>
  <si>
    <t>創寶科技股份有限公司</t>
    <phoneticPr fontId="4" type="noConversion"/>
  </si>
  <si>
    <t>112-2111-M-239-001-MY3</t>
    <phoneticPr fontId="4" type="noConversion"/>
  </si>
  <si>
    <t>全方位設計長效型皮膚填充物以及皮下組織重塑之動物驗證
112.11.1 國科會同意更名為:全方位設計長效型皮膚填充物</t>
    <phoneticPr fontId="4" type="noConversion"/>
  </si>
  <si>
    <r>
      <rPr>
        <sz val="12"/>
        <rFont val="標楷體"/>
        <family val="4"/>
        <charset val="136"/>
      </rPr>
      <t>經營管理學系</t>
    </r>
  </si>
  <si>
    <r>
      <rPr>
        <sz val="12"/>
        <rFont val="標楷體"/>
        <family val="4"/>
        <charset val="136"/>
      </rPr>
      <t>副教授</t>
    </r>
  </si>
  <si>
    <r>
      <t xml:space="preserve">112/08/01 </t>
    </r>
    <r>
      <rPr>
        <sz val="12"/>
        <rFont val="標楷體"/>
        <family val="4"/>
        <charset val="136"/>
      </rPr>
      <t>～</t>
    </r>
    <r>
      <rPr>
        <sz val="12"/>
        <rFont val="Times New Roman"/>
        <family val="1"/>
      </rPr>
      <t xml:space="preserve"> 113/07/31</t>
    </r>
    <phoneticPr fontId="4" type="noConversion"/>
  </si>
  <si>
    <r>
      <rPr>
        <sz val="12"/>
        <rFont val="標楷體"/>
        <family val="4"/>
        <charset val="136"/>
      </rPr>
      <t>河川及海岸堤防破壞之數值模擬、機制分析與模型試驗研究－風暴潮及波浪衝擊引起之海堤破堤模擬與不確定性分析</t>
    </r>
    <r>
      <rPr>
        <sz val="12"/>
        <rFont val="Times New Roman"/>
        <family val="1"/>
      </rPr>
      <t>(</t>
    </r>
    <r>
      <rPr>
        <sz val="12"/>
        <rFont val="標楷體"/>
        <family val="4"/>
        <charset val="136"/>
      </rPr>
      <t>子計畫五</t>
    </r>
    <r>
      <rPr>
        <sz val="12"/>
        <rFont val="Times New Roman"/>
        <family val="1"/>
      </rPr>
      <t>)(2/2)</t>
    </r>
    <phoneticPr fontId="4" type="noConversion"/>
  </si>
  <si>
    <r>
      <rPr>
        <sz val="12"/>
        <rFont val="標楷體"/>
        <family val="4"/>
        <charset val="136"/>
      </rPr>
      <t>土木與防災工程學系</t>
    </r>
    <phoneticPr fontId="4" type="noConversion"/>
  </si>
  <si>
    <r>
      <rPr>
        <sz val="12"/>
        <rFont val="標楷體"/>
        <family val="4"/>
        <charset val="136"/>
      </rPr>
      <t>柳文成</t>
    </r>
    <phoneticPr fontId="4" type="noConversion"/>
  </si>
  <si>
    <r>
      <rPr>
        <sz val="12"/>
        <rFont val="標楷體"/>
        <family val="4"/>
        <charset val="136"/>
      </rPr>
      <t>教授且兼任副校長</t>
    </r>
  </si>
  <si>
    <r>
      <rPr>
        <sz val="12"/>
        <rFont val="標楷體"/>
        <family val="4"/>
        <charset val="136"/>
      </rPr>
      <t>以接觸起電在超疏水表面快速長距離傳輸水滴</t>
    </r>
    <r>
      <rPr>
        <sz val="12"/>
        <rFont val="Times New Roman"/>
        <family val="1"/>
      </rPr>
      <t>(2/3)</t>
    </r>
    <phoneticPr fontId="4" type="noConversion"/>
  </si>
  <si>
    <r>
      <rPr>
        <sz val="12"/>
        <rFont val="標楷體"/>
        <family val="4"/>
        <charset val="136"/>
      </rPr>
      <t>教授</t>
    </r>
  </si>
  <si>
    <r>
      <t>112/08/01</t>
    </r>
    <r>
      <rPr>
        <sz val="12"/>
        <rFont val="標楷體"/>
        <family val="4"/>
        <charset val="136"/>
      </rPr>
      <t>～</t>
    </r>
    <r>
      <rPr>
        <sz val="12"/>
        <rFont val="Times New Roman"/>
        <family val="1"/>
      </rPr>
      <t xml:space="preserve"> 114/07/31</t>
    </r>
    <phoneticPr fontId="4" type="noConversion"/>
  </si>
  <si>
    <r>
      <rPr>
        <sz val="12"/>
        <rFont val="標楷體"/>
        <family val="4"/>
        <charset val="136"/>
      </rPr>
      <t>三維有序微孔大環金屬複合物電化學特性探討及電解水</t>
    </r>
    <r>
      <rPr>
        <sz val="12"/>
        <rFont val="Times New Roman"/>
        <family val="1"/>
      </rPr>
      <t>-</t>
    </r>
    <r>
      <rPr>
        <sz val="12"/>
        <rFont val="標楷體"/>
        <family val="4"/>
        <charset val="136"/>
      </rPr>
      <t>鋅空氣電池應用</t>
    </r>
    <r>
      <rPr>
        <sz val="12"/>
        <rFont val="Times New Roman"/>
        <family val="1"/>
      </rPr>
      <t>(3/3)</t>
    </r>
    <phoneticPr fontId="4" type="noConversion"/>
  </si>
  <si>
    <r>
      <rPr>
        <sz val="11"/>
        <rFont val="標楷體"/>
        <family val="4"/>
        <charset val="136"/>
      </rPr>
      <t>能源工程學系</t>
    </r>
  </si>
  <si>
    <r>
      <rPr>
        <sz val="12"/>
        <rFont val="標楷體"/>
        <family val="4"/>
        <charset val="136"/>
      </rPr>
      <t>江姿萱</t>
    </r>
    <phoneticPr fontId="4" type="noConversion"/>
  </si>
  <si>
    <r>
      <rPr>
        <sz val="10"/>
        <rFont val="標楷體"/>
        <family val="4"/>
        <charset val="136"/>
      </rPr>
      <t>教授</t>
    </r>
  </si>
  <si>
    <r>
      <t xml:space="preserve">112/08/01 </t>
    </r>
    <r>
      <rPr>
        <sz val="12"/>
        <rFont val="新細明體"/>
        <family val="1"/>
        <charset val="136"/>
      </rPr>
      <t>～</t>
    </r>
    <r>
      <rPr>
        <sz val="12"/>
        <rFont val="Times New Roman"/>
        <family val="1"/>
      </rPr>
      <t xml:space="preserve"> 113/07/31</t>
    </r>
    <phoneticPr fontId="4" type="noConversion"/>
  </si>
  <si>
    <r>
      <rPr>
        <sz val="12"/>
        <rFont val="標楷體"/>
        <family val="4"/>
        <charset val="136"/>
      </rPr>
      <t>淡水無脊椎生物長期暴露於混合有機紫外線過濾劑對其生化反應和生命史特徵之影響</t>
    </r>
    <r>
      <rPr>
        <sz val="12"/>
        <rFont val="Times New Roman"/>
        <family val="1"/>
      </rPr>
      <t>(2/3)</t>
    </r>
    <phoneticPr fontId="4" type="noConversion"/>
  </si>
  <si>
    <r>
      <rPr>
        <sz val="12"/>
        <rFont val="標楷體"/>
        <family val="4"/>
        <charset val="136"/>
      </rPr>
      <t>環境與安全衛生工程學系</t>
    </r>
  </si>
  <si>
    <r>
      <rPr>
        <sz val="12"/>
        <rFont val="標楷體"/>
        <family val="4"/>
        <charset val="136"/>
      </rPr>
      <t>助理教授</t>
    </r>
  </si>
  <si>
    <r>
      <t xml:space="preserve">112/08/01 </t>
    </r>
    <r>
      <rPr>
        <sz val="12"/>
        <rFont val="標楷體"/>
        <family val="4"/>
        <charset val="136"/>
      </rPr>
      <t>～</t>
    </r>
    <r>
      <rPr>
        <sz val="12"/>
        <rFont val="Times New Roman"/>
        <family val="1"/>
      </rPr>
      <t xml:space="preserve"> 114/07/31</t>
    </r>
    <phoneticPr fontId="4" type="noConversion"/>
  </si>
  <si>
    <r>
      <rPr>
        <sz val="12"/>
        <rFont val="標楷體"/>
        <family val="4"/>
        <charset val="136"/>
      </rPr>
      <t>機器學習優化新穎</t>
    </r>
    <r>
      <rPr>
        <sz val="12"/>
        <rFont val="Times New Roman"/>
        <family val="1"/>
      </rPr>
      <t>Ni-Fe</t>
    </r>
    <r>
      <rPr>
        <sz val="12"/>
        <rFont val="標楷體"/>
        <family val="4"/>
        <charset val="136"/>
      </rPr>
      <t>雙金屬功能型複合生物炭觸媒於微波甲烷雙重組過程之研究</t>
    </r>
    <r>
      <rPr>
        <sz val="12"/>
        <rFont val="Times New Roman"/>
        <family val="1"/>
      </rPr>
      <t>(2/3)</t>
    </r>
    <phoneticPr fontId="4" type="noConversion"/>
  </si>
  <si>
    <r>
      <rPr>
        <sz val="12"/>
        <rFont val="標楷體"/>
        <family val="4"/>
        <charset val="136"/>
      </rPr>
      <t>開發具偏振解析成像系統及其智慧化骨膠原蛋白偵測</t>
    </r>
    <r>
      <rPr>
        <sz val="12"/>
        <rFont val="Times New Roman"/>
        <family val="1"/>
      </rPr>
      <t xml:space="preserve"> (II)(2/2)</t>
    </r>
    <phoneticPr fontId="4" type="noConversion"/>
  </si>
  <si>
    <r>
      <rPr>
        <sz val="12"/>
        <rFont val="標楷體"/>
        <family val="4"/>
        <charset val="136"/>
      </rPr>
      <t>以新穎基因鍵結體學探討中式油煙潛在致癌化學物與發生非抽菸肺腺癌之關係</t>
    </r>
    <r>
      <rPr>
        <sz val="12"/>
        <rFont val="Times New Roman"/>
        <family val="1"/>
      </rPr>
      <t>(3/3)</t>
    </r>
    <phoneticPr fontId="4" type="noConversion"/>
  </si>
  <si>
    <r>
      <rPr>
        <sz val="12"/>
        <rFont val="標楷體"/>
        <family val="4"/>
        <charset val="136"/>
      </rPr>
      <t>吳佳芳</t>
    </r>
    <phoneticPr fontId="4" type="noConversion"/>
  </si>
  <si>
    <r>
      <rPr>
        <sz val="12"/>
        <rFont val="標楷體"/>
        <family val="4"/>
        <charset val="136"/>
      </rPr>
      <t>助理教授</t>
    </r>
    <phoneticPr fontId="4" type="noConversion"/>
  </si>
  <si>
    <r>
      <rPr>
        <sz val="12"/>
        <rFont val="標楷體"/>
        <family val="4"/>
        <charset val="136"/>
      </rPr>
      <t>複合型無機無鉛鈣鈦礦薄膜合成與多功能光電元件之應用研究</t>
    </r>
    <r>
      <rPr>
        <sz val="12"/>
        <rFont val="Times New Roman"/>
        <family val="1"/>
      </rPr>
      <t>(2/3)</t>
    </r>
    <phoneticPr fontId="4" type="noConversion"/>
  </si>
  <si>
    <r>
      <rPr>
        <sz val="12"/>
        <rFont val="標楷體"/>
        <family val="4"/>
        <charset val="136"/>
      </rPr>
      <t>電子工程學系</t>
    </r>
  </si>
  <si>
    <r>
      <rPr>
        <sz val="12"/>
        <rFont val="標楷體"/>
        <family val="4"/>
        <charset val="136"/>
      </rPr>
      <t>新穎複合式氧化鋅奈米結構感測器結合奈米發電機之柔性自供電微奈系統研製</t>
    </r>
    <r>
      <rPr>
        <sz val="12"/>
        <rFont val="Times New Roman"/>
        <family val="1"/>
      </rPr>
      <t>(2/3)</t>
    </r>
    <phoneticPr fontId="4" type="noConversion"/>
  </si>
  <si>
    <r>
      <rPr>
        <sz val="12"/>
        <rFont val="標楷體"/>
        <family val="4"/>
        <charset val="136"/>
      </rPr>
      <t>具寬頻操作之超廣角超穎透鏡與全像元件之研究</t>
    </r>
    <r>
      <rPr>
        <sz val="12"/>
        <rFont val="Times New Roman"/>
        <family val="1"/>
      </rPr>
      <t>(3/3)</t>
    </r>
    <phoneticPr fontId="4" type="noConversion"/>
  </si>
  <si>
    <r>
      <rPr>
        <sz val="12"/>
        <rFont val="標楷體"/>
        <family val="4"/>
        <charset val="136"/>
      </rPr>
      <t>電機工程學系</t>
    </r>
  </si>
  <si>
    <r>
      <rPr>
        <sz val="12"/>
        <rFont val="標楷體"/>
        <family val="4"/>
        <charset val="136"/>
      </rPr>
      <t>蘇文生</t>
    </r>
    <phoneticPr fontId="4" type="noConversion"/>
  </si>
  <si>
    <r>
      <rPr>
        <sz val="12"/>
        <rFont val="標楷體"/>
        <family val="4"/>
        <charset val="136"/>
      </rPr>
      <t>以深度學習發展基於超音波影像之非酒精性脂肪肝疾病轉診指標</t>
    </r>
    <r>
      <rPr>
        <sz val="12"/>
        <rFont val="Times New Roman"/>
        <family val="1"/>
      </rPr>
      <t>:</t>
    </r>
    <r>
      <rPr>
        <sz val="12"/>
        <rFont val="標楷體"/>
        <family val="4"/>
        <charset val="136"/>
      </rPr>
      <t>肝功能診斷及糖尿病照護</t>
    </r>
    <r>
      <rPr>
        <sz val="12"/>
        <rFont val="Times New Roman"/>
        <family val="1"/>
      </rPr>
      <t>II (2/3)</t>
    </r>
    <phoneticPr fontId="4" type="noConversion"/>
  </si>
  <si>
    <r>
      <rPr>
        <sz val="12"/>
        <rFont val="標楷體"/>
        <family val="4"/>
        <charset val="136"/>
      </rPr>
      <t>李佳燕</t>
    </r>
    <phoneticPr fontId="4" type="noConversion"/>
  </si>
  <si>
    <r>
      <rPr>
        <sz val="12"/>
        <rFont val="標楷體"/>
        <family val="4"/>
        <charset val="136"/>
      </rPr>
      <t>具高偏極旋轉角增益之空間光調制式外差偏光儀之研究</t>
    </r>
    <r>
      <rPr>
        <sz val="12"/>
        <rFont val="Times New Roman"/>
        <family val="1"/>
      </rPr>
      <t>(2/2)</t>
    </r>
    <phoneticPr fontId="4" type="noConversion"/>
  </si>
  <si>
    <r>
      <rPr>
        <sz val="12"/>
        <rFont val="標楷體"/>
        <family val="4"/>
        <charset val="136"/>
      </rPr>
      <t>光電工程學系</t>
    </r>
  </si>
  <si>
    <r>
      <rPr>
        <sz val="12"/>
        <rFont val="標楷體"/>
        <family val="4"/>
        <charset val="136"/>
      </rPr>
      <t>多工互穿膽固醇液晶聚合物網絡於生化感測器的技術開發與應用</t>
    </r>
    <r>
      <rPr>
        <sz val="12"/>
        <rFont val="Times New Roman"/>
        <family val="1"/>
      </rPr>
      <t>(2/3)</t>
    </r>
    <phoneticPr fontId="4" type="noConversion"/>
  </si>
  <si>
    <r>
      <rPr>
        <sz val="12"/>
        <rFont val="標楷體"/>
        <family val="4"/>
        <charset val="136"/>
      </rPr>
      <t>黃素真</t>
    </r>
    <phoneticPr fontId="4" type="noConversion"/>
  </si>
  <si>
    <r>
      <rPr>
        <sz val="12"/>
        <rFont val="標楷體"/>
        <family val="4"/>
        <charset val="136"/>
      </rPr>
      <t>利用光參數振盪器產生中紅外結構光場研究</t>
    </r>
    <r>
      <rPr>
        <sz val="12"/>
        <rFont val="Times New Roman"/>
        <family val="1"/>
      </rPr>
      <t>(2/3)</t>
    </r>
    <phoneticPr fontId="4" type="noConversion"/>
  </si>
  <si>
    <r>
      <rPr>
        <sz val="12"/>
        <rFont val="標楷體"/>
        <family val="4"/>
        <charset val="136"/>
      </rPr>
      <t>語意智慧創新能力與股價崩盤風險</t>
    </r>
    <r>
      <rPr>
        <sz val="12"/>
        <rFont val="Times New Roman"/>
        <family val="1"/>
      </rPr>
      <t>--</t>
    </r>
    <r>
      <rPr>
        <sz val="12"/>
        <rFont val="標楷體"/>
        <family val="4"/>
        <charset val="136"/>
      </rPr>
      <t>整合主題分析與基於變換器的雙向編碼器呈現技術</t>
    </r>
    <r>
      <rPr>
        <sz val="12"/>
        <rFont val="Times New Roman"/>
        <family val="1"/>
      </rPr>
      <t>(2/2)</t>
    </r>
    <phoneticPr fontId="4" type="noConversion"/>
  </si>
  <si>
    <r>
      <rPr>
        <sz val="12"/>
        <rFont val="標楷體"/>
        <family val="4"/>
        <charset val="136"/>
      </rPr>
      <t>可呈現多角度觀點的新圖形化文本摘要法</t>
    </r>
    <r>
      <rPr>
        <sz val="12"/>
        <rFont val="Times New Roman"/>
        <family val="1"/>
      </rPr>
      <t>(2/2)</t>
    </r>
    <phoneticPr fontId="4" type="noConversion"/>
  </si>
  <si>
    <r>
      <rPr>
        <sz val="12"/>
        <rFont val="標楷體"/>
        <family val="4"/>
        <charset val="136"/>
      </rPr>
      <t>資訊管理學系</t>
    </r>
  </si>
  <si>
    <r>
      <rPr>
        <sz val="12"/>
        <rFont val="標楷體"/>
        <family val="4"/>
        <charset val="136"/>
      </rPr>
      <t>天狗部落口述傳統整理與研究</t>
    </r>
    <r>
      <rPr>
        <sz val="12"/>
        <rFont val="Times New Roman"/>
        <family val="1"/>
      </rPr>
      <t>(2/2)</t>
    </r>
    <phoneticPr fontId="4" type="noConversion"/>
  </si>
  <si>
    <r>
      <rPr>
        <sz val="12"/>
        <rFont val="標楷體"/>
        <family val="4"/>
        <charset val="136"/>
      </rPr>
      <t>台灣語文與傳播學系</t>
    </r>
  </si>
  <si>
    <t>112-2410-H-239-018</t>
    <phoneticPr fontId="4" type="noConversion"/>
  </si>
  <si>
    <r>
      <rPr>
        <sz val="12"/>
        <rFont val="標楷體"/>
        <family val="4"/>
        <charset val="136"/>
      </rPr>
      <t>日內與隔夜報酬對資產定價異常現象的影響</t>
    </r>
    <r>
      <rPr>
        <sz val="12"/>
        <rFont val="Times New Roman"/>
        <family val="1"/>
      </rPr>
      <t>(2/2)</t>
    </r>
    <phoneticPr fontId="4" type="noConversion"/>
  </si>
  <si>
    <r>
      <rPr>
        <sz val="12"/>
        <rFont val="標楷體"/>
        <family val="4"/>
        <charset val="136"/>
      </rPr>
      <t>基於認知資訊運算之緊急決策分析模式發展與應用研究</t>
    </r>
    <r>
      <rPr>
        <sz val="12"/>
        <rFont val="Times New Roman"/>
        <family val="1"/>
      </rPr>
      <t>(2/2)</t>
    </r>
    <phoneticPr fontId="4" type="noConversion"/>
  </si>
  <si>
    <t>黃盈甄</t>
    <phoneticPr fontId="4" type="noConversion"/>
  </si>
  <si>
    <r>
      <rPr>
        <sz val="12"/>
        <rFont val="標楷體"/>
        <family val="4"/>
        <charset val="136"/>
      </rPr>
      <t>謝健</t>
    </r>
    <phoneticPr fontId="4" type="noConversion"/>
  </si>
  <si>
    <r>
      <rPr>
        <sz val="12"/>
        <rFont val="標楷體"/>
        <family val="4"/>
        <charset val="136"/>
      </rPr>
      <t>朱韻如</t>
    </r>
    <phoneticPr fontId="4" type="noConversion"/>
  </si>
  <si>
    <r>
      <rPr>
        <sz val="12"/>
        <rFont val="標楷體"/>
        <family val="4"/>
        <charset val="136"/>
      </rPr>
      <t>郭家宏</t>
    </r>
    <phoneticPr fontId="4" type="noConversion"/>
  </si>
  <si>
    <r>
      <rPr>
        <sz val="12"/>
        <rFont val="標楷體"/>
        <family val="4"/>
        <charset val="136"/>
      </rPr>
      <t>連啟翔</t>
    </r>
    <phoneticPr fontId="4" type="noConversion"/>
  </si>
  <si>
    <r>
      <rPr>
        <sz val="12"/>
        <rFont val="標楷體"/>
        <family val="4"/>
        <charset val="136"/>
      </rPr>
      <t>楊勝州</t>
    </r>
    <phoneticPr fontId="4" type="noConversion"/>
  </si>
  <si>
    <r>
      <rPr>
        <sz val="12"/>
        <rFont val="標楷體"/>
        <family val="4"/>
        <charset val="136"/>
      </rPr>
      <t>許正治</t>
    </r>
    <phoneticPr fontId="4" type="noConversion"/>
  </si>
  <si>
    <r>
      <rPr>
        <sz val="12"/>
        <rFont val="標楷體"/>
        <family val="4"/>
        <charset val="136"/>
      </rPr>
      <t>卓俊佑</t>
    </r>
    <phoneticPr fontId="4" type="noConversion"/>
  </si>
  <si>
    <r>
      <rPr>
        <sz val="12"/>
        <rFont val="標楷體"/>
        <family val="4"/>
        <charset val="136"/>
      </rPr>
      <t>徐銘甫</t>
    </r>
    <phoneticPr fontId="4" type="noConversion"/>
  </si>
  <si>
    <r>
      <rPr>
        <sz val="12"/>
        <rFont val="標楷體"/>
        <family val="4"/>
        <charset val="136"/>
      </rPr>
      <t>楊念慈</t>
    </r>
    <phoneticPr fontId="4" type="noConversion"/>
  </si>
  <si>
    <r>
      <rPr>
        <sz val="12"/>
        <rFont val="標楷體"/>
        <family val="4"/>
        <charset val="136"/>
      </rPr>
      <t>馬麗菁</t>
    </r>
    <phoneticPr fontId="4" type="noConversion"/>
  </si>
  <si>
    <r>
      <rPr>
        <sz val="12"/>
        <rFont val="標楷體"/>
        <family val="4"/>
        <charset val="136"/>
      </rPr>
      <t>陳振東</t>
    </r>
    <phoneticPr fontId="4" type="noConversion"/>
  </si>
  <si>
    <r>
      <rPr>
        <sz val="12"/>
        <rFont val="標楷體"/>
        <family val="4"/>
        <charset val="136"/>
      </rPr>
      <t>黃惠禎</t>
    </r>
    <phoneticPr fontId="4" type="noConversion"/>
  </si>
  <si>
    <t>蘇文生</t>
    <phoneticPr fontId="4" type="noConversion"/>
  </si>
  <si>
    <t>111-2221-E-239-035-MY3</t>
    <phoneticPr fontId="4" type="noConversion"/>
  </si>
  <si>
    <t>奈米結構與二維材料提升光電元件性能(2/3)</t>
    <phoneticPr fontId="4" type="noConversion"/>
  </si>
  <si>
    <t>在小型開放經濟模型中的財務限制與物價膨脹動態</t>
    <phoneticPr fontId="4" type="noConversion"/>
  </si>
  <si>
    <t>NSTC 112-2410-H-239-019</t>
    <phoneticPr fontId="4" type="noConversion"/>
  </si>
  <si>
    <t>財務金融學系</t>
    <phoneticPr fontId="4" type="noConversion"/>
  </si>
  <si>
    <t>張銘仁</t>
    <phoneticPr fontId="4" type="noConversion"/>
  </si>
  <si>
    <t>NSTC 112-2410-H-239-020 -SSS</t>
    <phoneticPr fontId="4" type="noConversion"/>
  </si>
  <si>
    <t>許芳琪</t>
    <phoneticPr fontId="4" type="noConversion"/>
  </si>
  <si>
    <t>材料科學工程學系許芳琪</t>
    <phoneticPr fontId="4" type="noConversion"/>
  </si>
  <si>
    <t>傅柏維</t>
    <phoneticPr fontId="4" type="noConversion"/>
  </si>
  <si>
    <t>林群富</t>
    <phoneticPr fontId="4" type="noConversion"/>
  </si>
  <si>
    <t>112/08/01 ～ 114/03/31</t>
    <phoneticPr fontId="4" type="noConversion"/>
  </si>
  <si>
    <t>具特徵強化機制之影像式風機評估系統</t>
  </si>
  <si>
    <t>NSTC 112-2221-E-239-039</t>
    <phoneticPr fontId="4" type="noConversion"/>
  </si>
  <si>
    <r>
      <t>112</t>
    </r>
    <r>
      <rPr>
        <sz val="16"/>
        <rFont val="標楷體"/>
        <family val="4"/>
        <charset val="136"/>
      </rPr>
      <t>年度國科會補助一般專題研究計畫</t>
    </r>
    <phoneticPr fontId="4" type="noConversion"/>
  </si>
  <si>
    <r>
      <rPr>
        <sz val="12"/>
        <rFont val="標楷體"/>
        <family val="4"/>
        <charset val="136"/>
      </rPr>
      <t xml:space="preserve">專題計畫
</t>
    </r>
    <r>
      <rPr>
        <sz val="10"/>
        <rFont val="標楷體"/>
        <family val="4"/>
        <charset val="136"/>
      </rPr>
      <t>（</t>
    </r>
    <r>
      <rPr>
        <sz val="10"/>
        <rFont val="Times New Roman"/>
        <family val="1"/>
      </rPr>
      <t>110</t>
    </r>
    <r>
      <rPr>
        <sz val="6.6"/>
        <rFont val="標楷體"/>
        <family val="4"/>
        <charset val="136"/>
      </rPr>
      <t>及</t>
    </r>
    <r>
      <rPr>
        <sz val="10"/>
        <rFont val="Times New Roman"/>
        <family val="1"/>
      </rPr>
      <t>111</t>
    </r>
    <r>
      <rPr>
        <sz val="10"/>
        <rFont val="標楷體"/>
        <family val="4"/>
        <charset val="136"/>
      </rPr>
      <t>年核定之多年期計畫）</t>
    </r>
    <phoneticPr fontId="17" type="noConversion"/>
  </si>
  <si>
    <r>
      <t>112</t>
    </r>
    <r>
      <rPr>
        <sz val="16"/>
        <rFont val="標楷體"/>
        <family val="4"/>
        <charset val="136"/>
      </rPr>
      <t>年度國科會補助專案計畫</t>
    </r>
    <phoneticPr fontId="4" type="noConversion"/>
  </si>
  <si>
    <r>
      <rPr>
        <sz val="12"/>
        <rFont val="標楷體"/>
        <family val="4"/>
        <charset val="136"/>
      </rPr>
      <t>補助國內大專院校購置「臺灣經濟新報」資料庫專案</t>
    </r>
    <phoneticPr fontId="4" type="noConversion"/>
  </si>
  <si>
    <r>
      <rPr>
        <sz val="12"/>
        <rFont val="標楷體"/>
        <family val="4"/>
        <charset val="136"/>
      </rPr>
      <t>材料科學工程學系</t>
    </r>
    <phoneticPr fontId="4" type="noConversion"/>
  </si>
  <si>
    <r>
      <rPr>
        <sz val="12"/>
        <rFont val="標楷體"/>
        <family val="4"/>
        <charset val="136"/>
      </rPr>
      <t>教授</t>
    </r>
    <phoneticPr fontId="4" type="noConversion"/>
  </si>
  <si>
    <r>
      <rPr>
        <sz val="12"/>
        <rFont val="標楷體"/>
        <family val="4"/>
        <charset val="136"/>
      </rPr>
      <t>文化創意與數位行銷學系</t>
    </r>
    <phoneticPr fontId="4" type="noConversion"/>
  </si>
  <si>
    <r>
      <rPr>
        <sz val="12"/>
        <rFont val="標楷體"/>
        <family val="4"/>
        <charset val="136"/>
      </rPr>
      <t>張陳基</t>
    </r>
    <phoneticPr fontId="4" type="noConversion"/>
  </si>
  <si>
    <r>
      <rPr>
        <sz val="12"/>
        <rFont val="標楷體"/>
        <family val="4"/>
        <charset val="136"/>
      </rPr>
      <t>台灣語文與傳播學系</t>
    </r>
    <phoneticPr fontId="4" type="noConversion"/>
  </si>
  <si>
    <r>
      <rPr>
        <sz val="12"/>
        <rFont val="標楷體"/>
        <family val="4"/>
        <charset val="136"/>
      </rPr>
      <t>蘇建唐</t>
    </r>
    <phoneticPr fontId="4" type="noConversion"/>
  </si>
  <si>
    <r>
      <rPr>
        <sz val="12"/>
        <rFont val="標楷體"/>
        <family val="4"/>
        <charset val="136"/>
      </rPr>
      <t>極端災害下之韌性城鄉與防災調適－極端災害下之韌性城鄉與防災調適</t>
    </r>
    <r>
      <rPr>
        <sz val="12"/>
        <rFont val="Times New Roman"/>
        <family val="1"/>
      </rPr>
      <t>-</t>
    </r>
    <r>
      <rPr>
        <sz val="12"/>
        <rFont val="標楷體"/>
        <family val="4"/>
        <charset val="136"/>
      </rPr>
      <t>苗栗縣</t>
    </r>
    <r>
      <rPr>
        <sz val="12"/>
        <rFont val="Times New Roman"/>
        <family val="1"/>
      </rPr>
      <t>(2/4)</t>
    </r>
    <phoneticPr fontId="4" type="noConversion"/>
  </si>
  <si>
    <r>
      <rPr>
        <sz val="12"/>
        <rFont val="標楷體"/>
        <family val="4"/>
        <charset val="136"/>
      </rPr>
      <t>土木與防災工程學系</t>
    </r>
  </si>
  <si>
    <r>
      <rPr>
        <sz val="12"/>
        <rFont val="標楷體"/>
        <family val="4"/>
        <charset val="136"/>
      </rPr>
      <t>小計</t>
    </r>
    <phoneticPr fontId="4" type="noConversion"/>
  </si>
  <si>
    <r>
      <rPr>
        <sz val="12"/>
        <rFont val="標楷體"/>
        <family val="4"/>
        <charset val="136"/>
      </rPr>
      <t>仿生多孔複合陶瓷骨材作為藥物釋放載體之研究</t>
    </r>
  </si>
  <si>
    <r>
      <rPr>
        <sz val="12"/>
        <rFont val="標楷體"/>
        <family val="4"/>
        <charset val="136"/>
      </rPr>
      <t>材料科學工程學系</t>
    </r>
  </si>
  <si>
    <r>
      <rPr>
        <sz val="12"/>
        <rFont val="標楷體"/>
        <family val="4"/>
        <charset val="136"/>
      </rPr>
      <t>張曼蘋</t>
    </r>
    <phoneticPr fontId="4" type="noConversion"/>
  </si>
  <si>
    <r>
      <t xml:space="preserve">112/09/01 </t>
    </r>
    <r>
      <rPr>
        <sz val="12"/>
        <rFont val="標楷體"/>
        <family val="4"/>
        <charset val="136"/>
      </rPr>
      <t>～</t>
    </r>
    <r>
      <rPr>
        <sz val="12"/>
        <rFont val="Times New Roman"/>
        <family val="1"/>
      </rPr>
      <t xml:space="preserve"> 113/08/31</t>
    </r>
    <phoneticPr fontId="4" type="noConversion"/>
  </si>
  <si>
    <r>
      <rPr>
        <sz val="12"/>
        <rFont val="標楷體"/>
        <family val="4"/>
        <charset val="136"/>
      </rPr>
      <t>農業剩餘資材影響溫室氣體排放收支及模式模擬驗證之研究</t>
    </r>
  </si>
  <si>
    <r>
      <rPr>
        <sz val="12"/>
        <rFont val="標楷體"/>
        <family val="4"/>
        <charset val="136"/>
      </rPr>
      <t>張頊瑞</t>
    </r>
    <phoneticPr fontId="4" type="noConversion"/>
  </si>
  <si>
    <r>
      <rPr>
        <sz val="12"/>
        <rFont val="標楷體"/>
        <family val="4"/>
        <charset val="136"/>
      </rPr>
      <t>助理教授且兼任環安衛中心</t>
    </r>
    <r>
      <rPr>
        <sz val="12"/>
        <rFont val="Times New Roman"/>
        <family val="1"/>
      </rPr>
      <t xml:space="preserve"> </t>
    </r>
    <r>
      <rPr>
        <sz val="12"/>
        <rFont val="標楷體"/>
        <family val="4"/>
        <charset val="136"/>
      </rPr>
      <t>組長</t>
    </r>
  </si>
  <si>
    <r>
      <t xml:space="preserve"> 112/11/01 </t>
    </r>
    <r>
      <rPr>
        <sz val="12"/>
        <rFont val="標楷體"/>
        <family val="4"/>
        <charset val="136"/>
      </rPr>
      <t>～</t>
    </r>
    <r>
      <rPr>
        <sz val="12"/>
        <rFont val="Times New Roman"/>
        <family val="1"/>
      </rPr>
      <t xml:space="preserve"> 115/07/31 </t>
    </r>
    <phoneticPr fontId="4" type="noConversion"/>
  </si>
  <si>
    <r>
      <rPr>
        <sz val="12"/>
        <rFont val="標楷體"/>
        <family val="4"/>
        <charset val="136"/>
      </rPr>
      <t>職場排斥與工作行為之研究：以壓力心態為調節角色</t>
    </r>
    <phoneticPr fontId="4" type="noConversion"/>
  </si>
  <si>
    <r>
      <rPr>
        <sz val="12"/>
        <rFont val="標楷體"/>
        <family val="4"/>
        <charset val="136"/>
      </rPr>
      <t>經營管理學系</t>
    </r>
    <phoneticPr fontId="4" type="noConversion"/>
  </si>
  <si>
    <r>
      <rPr>
        <sz val="12"/>
        <rFont val="標楷體"/>
        <family val="4"/>
        <charset val="136"/>
      </rPr>
      <t>陳曉鈴</t>
    </r>
    <phoneticPr fontId="4" type="noConversion"/>
  </si>
  <si>
    <r>
      <t xml:space="preserve"> 112/09/01 </t>
    </r>
    <r>
      <rPr>
        <sz val="12"/>
        <rFont val="標楷體"/>
        <family val="4"/>
        <charset val="136"/>
      </rPr>
      <t>～</t>
    </r>
    <r>
      <rPr>
        <sz val="12"/>
        <rFont val="Times New Roman"/>
        <family val="1"/>
      </rPr>
      <t xml:space="preserve"> 113/08/31</t>
    </r>
    <phoneticPr fontId="4" type="noConversion"/>
  </si>
  <si>
    <r>
      <rPr>
        <sz val="12"/>
        <rFont val="標楷體"/>
        <family val="4"/>
        <charset val="136"/>
      </rPr>
      <t>男性的委曲與不滿？「女權自助餐」網路言說的性</t>
    </r>
    <r>
      <rPr>
        <sz val="12"/>
        <rFont val="Times New Roman"/>
        <family val="1"/>
      </rPr>
      <t>/</t>
    </r>
    <r>
      <rPr>
        <sz val="12"/>
        <rFont val="標楷體"/>
        <family val="4"/>
        <charset val="136"/>
      </rPr>
      <t>別意識及其迴聲室效應研究（</t>
    </r>
    <r>
      <rPr>
        <sz val="12"/>
        <rFont val="Times New Roman"/>
        <family val="1"/>
      </rPr>
      <t>L01)(1/2)</t>
    </r>
    <phoneticPr fontId="4" type="noConversion"/>
  </si>
  <si>
    <r>
      <rPr>
        <sz val="12"/>
        <rFont val="標楷體"/>
        <family val="4"/>
        <charset val="136"/>
      </rPr>
      <t>客家語言與傳播研究所</t>
    </r>
    <phoneticPr fontId="4" type="noConversion"/>
  </si>
  <si>
    <r>
      <rPr>
        <sz val="12"/>
        <rFont val="標楷體"/>
        <family val="4"/>
        <charset val="136"/>
      </rPr>
      <t>吳翠松</t>
    </r>
  </si>
  <si>
    <r>
      <rPr>
        <sz val="12"/>
        <rFont val="標楷體"/>
        <family val="4"/>
        <charset val="136"/>
      </rPr>
      <t>台灣客家族群文化與教育研究前瞻議題及主題網絡分析</t>
    </r>
    <r>
      <rPr>
        <sz val="12"/>
        <rFont val="Times New Roman"/>
        <family val="1"/>
      </rPr>
      <t>(2/2)</t>
    </r>
    <phoneticPr fontId="4" type="noConversion"/>
  </si>
  <si>
    <r>
      <rPr>
        <sz val="12"/>
        <rFont val="標楷體"/>
        <family val="4"/>
        <charset val="136"/>
      </rPr>
      <t>「一</t>
    </r>
    <r>
      <rPr>
        <sz val="12"/>
        <rFont val="Times New Roman"/>
        <family val="1"/>
      </rPr>
      <t>X</t>
    </r>
    <r>
      <rPr>
        <sz val="12"/>
        <rFont val="標楷體"/>
        <family val="4"/>
        <charset val="136"/>
      </rPr>
      <t>」時間詞的分布與演變研究</t>
    </r>
    <phoneticPr fontId="4" type="noConversion"/>
  </si>
  <si>
    <r>
      <t>112/12/01</t>
    </r>
    <r>
      <rPr>
        <sz val="12"/>
        <rFont val="標楷體"/>
        <family val="4"/>
        <charset val="136"/>
      </rPr>
      <t>至</t>
    </r>
    <r>
      <rPr>
        <sz val="12"/>
        <rFont val="Times New Roman"/>
        <family val="1"/>
      </rPr>
      <t>113/11/30</t>
    </r>
    <phoneticPr fontId="4" type="noConversion"/>
  </si>
  <si>
    <r>
      <rPr>
        <sz val="12"/>
        <rFont val="標楷體"/>
        <family val="4"/>
        <charset val="136"/>
      </rPr>
      <t>合計</t>
    </r>
    <phoneticPr fontId="4" type="noConversion"/>
  </si>
  <si>
    <r>
      <t>112</t>
    </r>
    <r>
      <rPr>
        <sz val="16"/>
        <rFont val="標楷體"/>
        <family val="4"/>
        <charset val="136"/>
      </rPr>
      <t>年度國科會補助產學小聯盟計畫</t>
    </r>
    <phoneticPr fontId="4" type="noConversion"/>
  </si>
  <si>
    <r>
      <rPr>
        <sz val="12"/>
        <rFont val="標楷體"/>
        <family val="4"/>
        <charset val="136"/>
      </rPr>
      <t>陽極處理先進技術諮詢與陽極膜性質檢測及結構解析技術產業應用服務</t>
    </r>
    <r>
      <rPr>
        <sz val="12"/>
        <rFont val="Times New Roman"/>
        <family val="1"/>
      </rPr>
      <t>(3/3)</t>
    </r>
    <phoneticPr fontId="4" type="noConversion"/>
  </si>
  <si>
    <r>
      <rPr>
        <sz val="12"/>
        <rFont val="標楷體"/>
        <family val="4"/>
        <charset val="136"/>
      </rPr>
      <t>能源工程學系</t>
    </r>
  </si>
  <si>
    <r>
      <rPr>
        <sz val="12"/>
        <rFont val="標楷體"/>
        <family val="4"/>
        <charset val="136"/>
      </rPr>
      <t>陳建仲</t>
    </r>
  </si>
  <si>
    <r>
      <t>112/02/01</t>
    </r>
    <r>
      <rPr>
        <sz val="12"/>
        <rFont val="標楷體"/>
        <family val="4"/>
        <charset val="136"/>
      </rPr>
      <t>至</t>
    </r>
    <r>
      <rPr>
        <sz val="12"/>
        <rFont val="Times New Roman"/>
        <family val="1"/>
      </rPr>
      <t>113/01/31</t>
    </r>
    <phoneticPr fontId="4" type="noConversion"/>
  </si>
  <si>
    <r>
      <t>112</t>
    </r>
    <r>
      <rPr>
        <sz val="16"/>
        <rFont val="標楷體"/>
        <family val="4"/>
        <charset val="136"/>
      </rPr>
      <t>年度國科會補助產學合作研究計畫</t>
    </r>
    <phoneticPr fontId="4" type="noConversion"/>
  </si>
  <si>
    <r>
      <t>格園社會企業</t>
    </r>
    <r>
      <rPr>
        <sz val="12"/>
        <rFont val="新細明體"/>
        <family val="1"/>
        <charset val="136"/>
        <scheme val="minor"/>
      </rPr>
      <t>股份</t>
    </r>
    <r>
      <rPr>
        <sz val="12"/>
        <rFont val="新細明體"/>
        <family val="2"/>
        <charset val="136"/>
        <scheme val="minor"/>
      </rPr>
      <t>有限公司</t>
    </r>
    <phoneticPr fontId="4" type="noConversion"/>
  </si>
  <si>
    <t>112年度國科會補助大專生計畫</t>
    <phoneticPr fontId="4" type="noConversion"/>
  </si>
  <si>
    <r>
      <t>112</t>
    </r>
    <r>
      <rPr>
        <sz val="16"/>
        <rFont val="標楷體"/>
        <family val="4"/>
        <charset val="136"/>
      </rPr>
      <t>年度國科會補助執行多年期研究計畫</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</si>
</sst>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76" formatCode="_-* #,##0_-;\-* #,##0_-;_-* &quot;-&quot;??_-;_-@_-"/>
    <numFmt numFmtId="177" formatCode="#,##0_ "/>
  </numFmts>
  <fonts count="31" x14ac:knownFonts="1">
    <font>
      <sz val="12"/>
      <color theme="1"/>
      <name val="新細明體"/>
      <family val="2"/>
      <charset val="136"/>
      <scheme val="minor"/>
    </font>
    <font>
      <sz val="12"/>
      <color theme="1"/>
      <name val="新細明體"/>
      <family val="2"/>
      <charset val="136"/>
      <scheme val="minor"/>
    </font>
    <font>
      <sz val="16"/>
      <name val="Times New Roman"/>
      <family val="1"/>
    </font>
    <font>
      <sz val="16"/>
      <name val="標楷體"/>
      <family val="4"/>
      <charset val="136"/>
    </font>
    <font>
      <sz val="9"/>
      <name val="新細明體"/>
      <family val="2"/>
      <charset val="136"/>
      <scheme val="minor"/>
    </font>
    <font>
      <sz val="12"/>
      <name val="Times New Roman"/>
      <family val="1"/>
    </font>
    <font>
      <sz val="12"/>
      <name val="標楷體"/>
      <family val="4"/>
      <charset val="136"/>
    </font>
    <font>
      <sz val="12"/>
      <color theme="1"/>
      <name val="新細明體"/>
      <family val="1"/>
      <charset val="136"/>
      <scheme val="minor"/>
    </font>
    <font>
      <sz val="10"/>
      <name val="Times New Roman"/>
      <family val="1"/>
    </font>
    <font>
      <sz val="10"/>
      <name val="標楷體"/>
      <family val="4"/>
      <charset val="136"/>
    </font>
    <font>
      <sz val="12"/>
      <name val="細明體"/>
      <family val="3"/>
      <charset val="136"/>
    </font>
    <font>
      <sz val="12"/>
      <name val="新細明體"/>
      <family val="2"/>
      <charset val="136"/>
      <scheme val="minor"/>
    </font>
    <font>
      <b/>
      <sz val="9"/>
      <color indexed="81"/>
      <name val="Tahoma"/>
      <family val="2"/>
    </font>
    <font>
      <sz val="9"/>
      <color indexed="81"/>
      <name val="Tahoma"/>
      <family val="2"/>
    </font>
    <font>
      <sz val="9"/>
      <color indexed="81"/>
      <name val="細明體"/>
      <family val="3"/>
      <charset val="136"/>
    </font>
    <font>
      <sz val="12"/>
      <name val="新細明體"/>
      <family val="1"/>
      <charset val="136"/>
    </font>
    <font>
      <sz val="12"/>
      <name val="Times New Roman"/>
      <family val="4"/>
      <charset val="136"/>
    </font>
    <font>
      <sz val="9"/>
      <name val="新細明體"/>
      <family val="1"/>
      <charset val="136"/>
    </font>
    <font>
      <sz val="12"/>
      <name val="新細明體"/>
      <family val="1"/>
      <charset val="136"/>
      <scheme val="minor"/>
    </font>
    <font>
      <sz val="14"/>
      <name val="Times New Roman"/>
      <family val="1"/>
    </font>
    <font>
      <sz val="14"/>
      <name val="標楷體"/>
      <family val="4"/>
      <charset val="136"/>
    </font>
    <font>
      <b/>
      <sz val="12"/>
      <name val="新細明體"/>
      <family val="2"/>
      <charset val="136"/>
      <scheme val="minor"/>
    </font>
    <font>
      <sz val="12"/>
      <color rgb="FFFF0000"/>
      <name val="新細明體"/>
      <family val="1"/>
      <charset val="136"/>
      <scheme val="minor"/>
    </font>
    <font>
      <sz val="12"/>
      <color rgb="FFFF0000"/>
      <name val="新細明體"/>
      <family val="2"/>
      <charset val="136"/>
      <scheme val="minor"/>
    </font>
    <font>
      <b/>
      <sz val="11"/>
      <name val="細明體"/>
      <family val="3"/>
      <charset val="136"/>
    </font>
    <font>
      <sz val="11"/>
      <name val="細明體"/>
      <family val="3"/>
      <charset val="136"/>
    </font>
    <font>
      <sz val="11"/>
      <name val="Times New Roman"/>
      <family val="1"/>
    </font>
    <font>
      <sz val="11"/>
      <name val="標楷體"/>
      <family val="4"/>
      <charset val="136"/>
    </font>
    <font>
      <sz val="12"/>
      <name val="細明體"/>
      <family val="1"/>
      <charset val="136"/>
    </font>
    <font>
      <sz val="6.6"/>
      <name val="標楷體"/>
      <family val="4"/>
      <charset val="136"/>
    </font>
    <font>
      <sz val="12"/>
      <name val="標楷體"/>
      <family val="1"/>
      <charset val="136"/>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diagonal/>
    </border>
    <border>
      <left style="medium">
        <color rgb="FFCCCCCC"/>
      </left>
      <right style="medium">
        <color rgb="FFCCCCCC"/>
      </right>
      <top style="medium">
        <color rgb="FFCCCCCC"/>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999999"/>
      </left>
      <right/>
      <top style="thin">
        <color rgb="FF000000"/>
      </top>
      <bottom style="thin">
        <color rgb="FF000000"/>
      </bottom>
      <diagonal/>
    </border>
    <border>
      <left/>
      <right/>
      <top style="thin">
        <color rgb="FF000000"/>
      </top>
      <bottom style="thin">
        <color rgb="FF000000"/>
      </bottom>
      <diagonal/>
    </border>
    <border>
      <left style="thin">
        <color rgb="FF999999"/>
      </left>
      <right style="thin">
        <color rgb="FF000000"/>
      </right>
      <top style="thin">
        <color rgb="FF999999"/>
      </top>
      <bottom style="thin">
        <color rgb="FF999999"/>
      </bottom>
      <diagonal/>
    </border>
    <border>
      <left style="thin">
        <color rgb="FF000000"/>
      </left>
      <right style="thin">
        <color rgb="FF000000"/>
      </right>
      <top style="thin">
        <color rgb="FF999999"/>
      </top>
      <bottom style="thin">
        <color rgb="FF999999"/>
      </bottom>
      <diagonal/>
    </border>
    <border>
      <left style="thin">
        <color rgb="FF000000"/>
      </left>
      <right style="thin">
        <color rgb="FF999999"/>
      </right>
      <top style="thin">
        <color rgb="FF999999"/>
      </top>
      <bottom style="thin">
        <color rgb="FF999999"/>
      </bottom>
      <diagonal/>
    </border>
  </borders>
  <cellStyleXfs count="4">
    <xf numFmtId="0" fontId="0" fillId="0" borderId="0">
      <alignment vertical="center"/>
    </xf>
    <xf numFmtId="43" fontId="1" fillId="0" borderId="0" applyFont="0" applyFill="0" applyBorder="0" applyAlignment="0" applyProtection="0">
      <alignment vertical="center"/>
    </xf>
    <xf numFmtId="41" fontId="7" fillId="0" borderId="0" applyFont="0" applyFill="0" applyBorder="0" applyAlignment="0" applyProtection="0">
      <alignment vertical="center"/>
    </xf>
    <xf numFmtId="43" fontId="1" fillId="0" borderId="0" applyFont="0" applyFill="0" applyBorder="0" applyAlignment="0" applyProtection="0">
      <alignment vertical="center"/>
    </xf>
  </cellStyleXfs>
  <cellXfs count="175">
    <xf numFmtId="0" fontId="0" fillId="0" borderId="0" xfId="0">
      <alignment vertical="center"/>
    </xf>
    <xf numFmtId="0" fontId="5" fillId="0" borderId="0" xfId="0" applyFont="1">
      <alignment vertical="center"/>
    </xf>
    <xf numFmtId="0" fontId="5" fillId="3" borderId="0" xfId="0" applyFont="1" applyFill="1">
      <alignment vertical="center"/>
    </xf>
    <xf numFmtId="0" fontId="5" fillId="3" borderId="1" xfId="0" applyFont="1" applyFill="1" applyBorder="1" applyAlignment="1">
      <alignment horizontal="center" vertical="center"/>
    </xf>
    <xf numFmtId="0" fontId="5" fillId="0" borderId="1" xfId="0" applyFont="1" applyBorder="1">
      <alignment vertical="center"/>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176" fontId="5" fillId="0" borderId="1" xfId="1" applyNumberFormat="1" applyFont="1" applyBorder="1">
      <alignment vertical="center"/>
    </xf>
    <xf numFmtId="0" fontId="5" fillId="3" borderId="1" xfId="0" applyFont="1" applyFill="1" applyBorder="1" applyAlignment="1">
      <alignment vertical="center" wrapText="1"/>
    </xf>
    <xf numFmtId="0" fontId="5" fillId="0" borderId="0" xfId="0" applyFont="1" applyAlignment="1">
      <alignment vertical="center"/>
    </xf>
    <xf numFmtId="0" fontId="11" fillId="0" borderId="0" xfId="0" applyFont="1">
      <alignment vertical="center"/>
    </xf>
    <xf numFmtId="176" fontId="11" fillId="0" borderId="1" xfId="1" applyNumberFormat="1" applyFont="1" applyBorder="1">
      <alignment vertical="center"/>
    </xf>
    <xf numFmtId="176" fontId="5" fillId="3" borderId="1" xfId="1" applyNumberFormat="1" applyFont="1" applyFill="1" applyBorder="1">
      <alignment vertical="center"/>
    </xf>
    <xf numFmtId="0" fontId="5" fillId="3" borderId="1" xfId="0" applyFont="1" applyFill="1" applyBorder="1">
      <alignment vertical="center"/>
    </xf>
    <xf numFmtId="176" fontId="5" fillId="5" borderId="1" xfId="1" applyNumberFormat="1" applyFont="1" applyFill="1" applyBorder="1">
      <alignment vertical="center"/>
    </xf>
    <xf numFmtId="0" fontId="5" fillId="0" borderId="0" xfId="0" applyFont="1" applyAlignment="1">
      <alignment horizontal="center" vertical="center"/>
    </xf>
    <xf numFmtId="176" fontId="5" fillId="3" borderId="1" xfId="1"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3" borderId="0" xfId="0" applyFont="1" applyFill="1">
      <alignment vertical="center"/>
    </xf>
    <xf numFmtId="0" fontId="11" fillId="0" borderId="0" xfId="0" applyFont="1" applyAlignment="1">
      <alignment horizontal="center" vertical="center"/>
    </xf>
    <xf numFmtId="0" fontId="18" fillId="3" borderId="1" xfId="0" applyFont="1" applyFill="1" applyBorder="1" applyAlignment="1">
      <alignment horizontal="left" vertical="center" wrapText="1"/>
    </xf>
    <xf numFmtId="176" fontId="11" fillId="0" borderId="0" xfId="1" applyNumberFormat="1" applyFont="1">
      <alignment vertical="center"/>
    </xf>
    <xf numFmtId="0" fontId="19" fillId="0" borderId="0" xfId="0" applyFont="1">
      <alignment vertical="center"/>
    </xf>
    <xf numFmtId="0" fontId="19" fillId="0" borderId="0" xfId="0" applyFont="1" applyAlignment="1">
      <alignment horizontal="center" vertical="center"/>
    </xf>
    <xf numFmtId="0" fontId="19" fillId="0" borderId="1" xfId="0" applyFont="1" applyBorder="1" applyAlignment="1">
      <alignment horizontal="center" vertical="center"/>
    </xf>
    <xf numFmtId="177" fontId="5" fillId="3" borderId="1" xfId="1" applyNumberFormat="1" applyFont="1" applyFill="1" applyBorder="1" applyAlignment="1">
      <alignment horizontal="center" vertical="center"/>
    </xf>
    <xf numFmtId="177" fontId="21" fillId="0" borderId="1" xfId="0" applyNumberFormat="1" applyFont="1" applyBorder="1" applyAlignment="1">
      <alignment horizontal="center" vertical="center"/>
    </xf>
    <xf numFmtId="176" fontId="5" fillId="3" borderId="1" xfId="1" applyNumberFormat="1" applyFont="1" applyFill="1" applyBorder="1" applyAlignment="1">
      <alignment horizontal="right" vertical="center"/>
    </xf>
    <xf numFmtId="176" fontId="5" fillId="0" borderId="1" xfId="1" applyNumberFormat="1" applyFont="1" applyBorder="1" applyAlignment="1">
      <alignment horizontal="right" vertical="center"/>
    </xf>
    <xf numFmtId="0" fontId="19" fillId="4" borderId="1" xfId="0" applyFont="1" applyFill="1" applyBorder="1" applyAlignment="1">
      <alignment horizontal="center" vertical="center" wrapText="1"/>
    </xf>
    <xf numFmtId="176" fontId="5" fillId="0" borderId="1" xfId="1" applyNumberFormat="1" applyFont="1" applyBorder="1" applyAlignment="1">
      <alignment horizontal="center" vertical="center"/>
    </xf>
    <xf numFmtId="176" fontId="5" fillId="0" borderId="13" xfId="1" applyNumberFormat="1" applyFont="1" applyBorder="1">
      <alignment vertical="center"/>
    </xf>
    <xf numFmtId="177" fontId="5" fillId="3" borderId="1" xfId="1" applyNumberFormat="1" applyFont="1" applyFill="1" applyBorder="1" applyAlignment="1">
      <alignment vertical="center"/>
    </xf>
    <xf numFmtId="0" fontId="20" fillId="0" borderId="1" xfId="0" applyFont="1" applyBorder="1" applyAlignment="1">
      <alignment horizontal="center" vertical="center"/>
    </xf>
    <xf numFmtId="0" fontId="19" fillId="3" borderId="1" xfId="0" applyFont="1" applyFill="1" applyBorder="1" applyAlignment="1">
      <alignment horizontal="center" vertical="center"/>
    </xf>
    <xf numFmtId="0" fontId="21" fillId="0" borderId="1" xfId="0" applyFont="1" applyBorder="1" applyAlignment="1">
      <alignment horizontal="center" vertical="center"/>
    </xf>
    <xf numFmtId="0" fontId="19" fillId="8" borderId="1" xfId="0" applyFont="1" applyFill="1" applyBorder="1" applyAlignment="1">
      <alignment horizontal="center" vertical="center"/>
    </xf>
    <xf numFmtId="177" fontId="5" fillId="8" borderId="1" xfId="1" applyNumberFormat="1" applyFont="1" applyFill="1" applyBorder="1" applyAlignment="1">
      <alignment horizontal="center" vertical="center"/>
    </xf>
    <xf numFmtId="176" fontId="5" fillId="8" borderId="1" xfId="1" applyNumberFormat="1" applyFont="1" applyFill="1" applyBorder="1" applyAlignment="1">
      <alignment horizontal="center" vertical="center"/>
    </xf>
    <xf numFmtId="177" fontId="5" fillId="8" borderId="1" xfId="1" applyNumberFormat="1" applyFont="1" applyFill="1" applyBorder="1" applyAlignment="1">
      <alignment horizontal="right" vertical="center"/>
    </xf>
    <xf numFmtId="176" fontId="5" fillId="8" borderId="13" xfId="1" applyNumberFormat="1" applyFont="1" applyFill="1" applyBorder="1">
      <alignment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176" fontId="11" fillId="0" borderId="1" xfId="1" applyNumberFormat="1" applyFont="1" applyBorder="1" applyAlignment="1">
      <alignment horizontal="center" vertical="center"/>
    </xf>
    <xf numFmtId="177" fontId="5" fillId="6" borderId="19" xfId="1" applyNumberFormat="1" applyFont="1" applyFill="1" applyBorder="1" applyAlignment="1">
      <alignment horizontal="center" vertical="center"/>
    </xf>
    <xf numFmtId="176" fontId="5" fillId="6" borderId="19" xfId="1" applyNumberFormat="1" applyFont="1" applyFill="1" applyBorder="1" applyAlignment="1">
      <alignment horizontal="center" vertical="center"/>
    </xf>
    <xf numFmtId="176" fontId="5" fillId="6" borderId="20" xfId="1" applyNumberFormat="1" applyFont="1" applyFill="1" applyBorder="1" applyAlignment="1">
      <alignment horizontal="center" vertical="center"/>
    </xf>
    <xf numFmtId="177" fontId="5" fillId="3" borderId="15" xfId="1" applyNumberFormat="1" applyFont="1" applyFill="1" applyBorder="1" applyAlignment="1">
      <alignment horizontal="center" vertical="center"/>
    </xf>
    <xf numFmtId="177" fontId="5" fillId="3" borderId="1" xfId="1" applyNumberFormat="1" applyFont="1" applyFill="1" applyBorder="1" applyAlignment="1">
      <alignment horizontal="right" vertical="center"/>
    </xf>
    <xf numFmtId="177" fontId="5" fillId="8" borderId="15" xfId="1" applyNumberFormat="1" applyFont="1" applyFill="1" applyBorder="1" applyAlignment="1">
      <alignment horizontal="center" vertical="center"/>
    </xf>
    <xf numFmtId="176" fontId="6" fillId="7" borderId="1" xfId="1"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176" fontId="6" fillId="7" borderId="13" xfId="1" applyNumberFormat="1" applyFont="1" applyFill="1" applyBorder="1" applyAlignment="1">
      <alignment horizontal="center" vertical="center" wrapText="1"/>
    </xf>
    <xf numFmtId="176" fontId="18" fillId="3" borderId="1" xfId="1" applyNumberFormat="1" applyFont="1" applyFill="1" applyBorder="1">
      <alignment vertical="center"/>
    </xf>
    <xf numFmtId="0" fontId="11" fillId="0" borderId="0" xfId="0" applyFont="1" applyAlignment="1">
      <alignment vertical="center"/>
    </xf>
    <xf numFmtId="0" fontId="6" fillId="7" borderId="1" xfId="0" applyFont="1" applyFill="1" applyBorder="1" applyAlignment="1">
      <alignment vertical="center" wrapText="1"/>
    </xf>
    <xf numFmtId="0" fontId="19" fillId="4" borderId="1" xfId="0" applyFont="1" applyFill="1" applyBorder="1" applyAlignment="1">
      <alignment vertical="center" wrapText="1"/>
    </xf>
    <xf numFmtId="0" fontId="19" fillId="8" borderId="1" xfId="0" applyFont="1" applyFill="1" applyBorder="1" applyAlignment="1">
      <alignment horizontal="center" vertical="center" wrapText="1"/>
    </xf>
    <xf numFmtId="0" fontId="18" fillId="3" borderId="0" xfId="0" applyFont="1" applyFill="1">
      <alignment vertical="center"/>
    </xf>
    <xf numFmtId="0" fontId="18" fillId="3" borderId="1" xfId="0" applyFont="1" applyFill="1" applyBorder="1">
      <alignment vertical="center"/>
    </xf>
    <xf numFmtId="0" fontId="18" fillId="3" borderId="1" xfId="0" applyFont="1" applyFill="1" applyBorder="1" applyAlignment="1">
      <alignment vertical="center" wrapText="1"/>
    </xf>
    <xf numFmtId="176" fontId="18" fillId="3" borderId="1" xfId="1" applyNumberFormat="1" applyFont="1" applyFill="1" applyBorder="1" applyAlignment="1">
      <alignment horizontal="left" vertical="center" wrapText="1"/>
    </xf>
    <xf numFmtId="0" fontId="18" fillId="3" borderId="0" xfId="0" applyFont="1" applyFill="1" applyBorder="1">
      <alignment vertical="center"/>
    </xf>
    <xf numFmtId="0" fontId="18" fillId="3" borderId="1" xfId="0" applyFont="1" applyFill="1" applyBorder="1" applyAlignment="1">
      <alignment horizontal="center" vertical="center"/>
    </xf>
    <xf numFmtId="3" fontId="18" fillId="3" borderId="1" xfId="0" applyNumberFormat="1" applyFont="1" applyFill="1" applyBorder="1">
      <alignment vertical="center"/>
    </xf>
    <xf numFmtId="0" fontId="11" fillId="3" borderId="1" xfId="0" applyFont="1" applyFill="1" applyBorder="1">
      <alignment vertical="center"/>
    </xf>
    <xf numFmtId="176" fontId="11" fillId="3" borderId="1" xfId="1" applyNumberFormat="1" applyFont="1" applyFill="1" applyBorder="1">
      <alignment vertical="center"/>
    </xf>
    <xf numFmtId="176" fontId="11" fillId="3" borderId="1" xfId="0" applyNumberFormat="1" applyFont="1" applyFill="1" applyBorder="1">
      <alignment vertical="center"/>
    </xf>
    <xf numFmtId="0" fontId="18" fillId="3" borderId="1" xfId="0" applyFont="1" applyFill="1" applyBorder="1" applyAlignment="1">
      <alignment horizontal="center" vertical="center" wrapText="1"/>
    </xf>
    <xf numFmtId="176" fontId="18" fillId="2" borderId="1" xfId="1" applyNumberFormat="1" applyFont="1" applyFill="1" applyBorder="1">
      <alignment vertical="center"/>
    </xf>
    <xf numFmtId="0" fontId="18" fillId="2" borderId="1" xfId="0" applyFont="1" applyFill="1" applyBorder="1" applyAlignment="1">
      <alignment horizontal="left" vertical="center" wrapText="1"/>
    </xf>
    <xf numFmtId="176" fontId="18" fillId="5" borderId="1" xfId="1" applyNumberFormat="1" applyFont="1" applyFill="1" applyBorder="1">
      <alignment vertical="center"/>
    </xf>
    <xf numFmtId="0" fontId="24" fillId="2"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 xfId="0" applyFont="1" applyFill="1" applyBorder="1" applyAlignment="1">
      <alignment horizontal="left" vertical="center" wrapText="1"/>
    </xf>
    <xf numFmtId="3" fontId="25" fillId="3" borderId="1" xfId="0" applyNumberFormat="1" applyFont="1" applyFill="1" applyBorder="1" applyAlignment="1">
      <alignment vertical="center" wrapText="1"/>
    </xf>
    <xf numFmtId="3" fontId="25" fillId="3" borderId="1" xfId="0" applyNumberFormat="1" applyFont="1" applyFill="1" applyBorder="1" applyAlignment="1">
      <alignment horizontal="righ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5" fillId="0" borderId="1" xfId="0" applyFont="1" applyBorder="1" applyAlignment="1">
      <alignment horizontal="center" vertical="center"/>
    </xf>
    <xf numFmtId="3" fontId="5" fillId="3" borderId="1" xfId="0" applyNumberFormat="1" applyFont="1" applyFill="1" applyBorder="1">
      <alignment vertical="center"/>
    </xf>
    <xf numFmtId="0" fontId="1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176" fontId="5" fillId="3" borderId="1" xfId="1"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176" fontId="5" fillId="3" borderId="0" xfId="1" applyNumberFormat="1" applyFont="1" applyFill="1">
      <alignment vertical="center"/>
    </xf>
    <xf numFmtId="0" fontId="21"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8" fillId="0" borderId="1" xfId="0" applyFont="1" applyBorder="1">
      <alignment vertical="center"/>
    </xf>
    <xf numFmtId="3" fontId="18" fillId="0" borderId="1" xfId="0" applyNumberFormat="1" applyFont="1" applyBorder="1">
      <alignment vertical="center"/>
    </xf>
    <xf numFmtId="0" fontId="18" fillId="0" borderId="0" xfId="0" applyFont="1">
      <alignment vertical="center"/>
    </xf>
    <xf numFmtId="0" fontId="6" fillId="8" borderId="19" xfId="0" applyFont="1" applyFill="1" applyBorder="1">
      <alignment vertical="center"/>
    </xf>
    <xf numFmtId="3" fontId="23" fillId="0" borderId="1" xfId="0" applyNumberFormat="1" applyFont="1" applyBorder="1">
      <alignment vertical="center"/>
    </xf>
    <xf numFmtId="0" fontId="23" fillId="3" borderId="1" xfId="0" applyFont="1" applyFill="1" applyBorder="1" applyAlignment="1">
      <alignment horizontal="center" vertical="center"/>
    </xf>
    <xf numFmtId="0" fontId="22" fillId="3" borderId="1" xfId="0" applyFont="1" applyFill="1" applyBorder="1">
      <alignment vertical="center"/>
    </xf>
    <xf numFmtId="0" fontId="22" fillId="3" borderId="1" xfId="0" applyFont="1" applyFill="1" applyBorder="1" applyAlignment="1">
      <alignment horizontal="left" vertical="center" wrapText="1"/>
    </xf>
    <xf numFmtId="0" fontId="22" fillId="3" borderId="0" xfId="0" applyFont="1" applyFill="1" applyBorder="1">
      <alignment vertical="center"/>
    </xf>
    <xf numFmtId="0" fontId="5" fillId="2"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23" fillId="0" borderId="1" xfId="0" applyFont="1" applyBorder="1">
      <alignment vertical="center"/>
    </xf>
    <xf numFmtId="3" fontId="22" fillId="0" borderId="1" xfId="0" applyNumberFormat="1" applyFont="1" applyBorder="1">
      <alignment vertical="center"/>
    </xf>
    <xf numFmtId="0" fontId="5" fillId="0" borderId="0" xfId="0" applyFont="1" applyBorder="1" applyAlignment="1">
      <alignment horizontal="center" vertical="center"/>
    </xf>
    <xf numFmtId="176" fontId="5" fillId="3" borderId="13" xfId="1" applyNumberFormat="1" applyFont="1" applyFill="1" applyBorder="1">
      <alignment vertical="center"/>
    </xf>
    <xf numFmtId="0" fontId="30" fillId="3" borderId="1" xfId="0" applyFont="1" applyFill="1" applyBorder="1" applyAlignment="1">
      <alignment vertical="center" wrapText="1"/>
    </xf>
    <xf numFmtId="0" fontId="6" fillId="3" borderId="1" xfId="0" applyFont="1" applyFill="1" applyBorder="1" applyAlignment="1">
      <alignment vertical="center" wrapText="1"/>
    </xf>
    <xf numFmtId="0" fontId="28" fillId="3" borderId="1" xfId="0" applyFont="1" applyFill="1" applyBorder="1">
      <alignment vertical="center"/>
    </xf>
    <xf numFmtId="0" fontId="28" fillId="3" borderId="1" xfId="0" applyFont="1" applyFill="1" applyBorder="1" applyAlignment="1">
      <alignment horizontal="center" vertical="center" wrapText="1"/>
    </xf>
    <xf numFmtId="176" fontId="5" fillId="2" borderId="1" xfId="1" applyNumberFormat="1" applyFont="1" applyFill="1" applyBorder="1">
      <alignment vertical="center"/>
    </xf>
    <xf numFmtId="0" fontId="5" fillId="0" borderId="1" xfId="0" applyFont="1" applyBorder="1" applyAlignment="1">
      <alignment vertical="center"/>
    </xf>
    <xf numFmtId="3" fontId="5" fillId="0" borderId="1" xfId="0" applyNumberFormat="1" applyFont="1" applyBorder="1">
      <alignmen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0" borderId="0" xfId="0" applyFont="1" applyAlignment="1">
      <alignment horizontal="center" vertical="center"/>
    </xf>
    <xf numFmtId="0" fontId="19" fillId="7" borderId="6"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2" xfId="0" applyFont="1" applyBorder="1" applyAlignment="1">
      <alignment horizontal="center" vertical="center" wrapText="1"/>
    </xf>
    <xf numFmtId="0" fontId="20" fillId="6" borderId="17" xfId="0" applyFont="1" applyFill="1" applyBorder="1" applyAlignment="1">
      <alignment horizontal="center" vertical="center"/>
    </xf>
    <xf numFmtId="0" fontId="20" fillId="6" borderId="18" xfId="0" applyFont="1" applyFill="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 fillId="3" borderId="0" xfId="0" applyFont="1" applyFill="1" applyBorder="1" applyAlignment="1">
      <alignment horizontal="center"/>
    </xf>
    <xf numFmtId="0" fontId="5" fillId="5"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5" xfId="0" applyFont="1" applyFill="1" applyBorder="1" applyAlignment="1">
      <alignment horizontal="center" vertical="center"/>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0" fontId="11" fillId="5" borderId="15"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xf>
    <xf numFmtId="0" fontId="5" fillId="2" borderId="1" xfId="0" applyFont="1" applyFill="1" applyBorder="1" applyAlignment="1">
      <alignment vertical="center"/>
    </xf>
    <xf numFmtId="0" fontId="10" fillId="5" borderId="1"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 xfId="0" applyFont="1" applyFill="1" applyBorder="1" applyAlignment="1">
      <alignment horizontal="center" vertical="center" wrapText="1"/>
    </xf>
    <xf numFmtId="176" fontId="11" fillId="0" borderId="0" xfId="0" applyNumberFormat="1" applyFont="1">
      <alignment vertical="center"/>
    </xf>
    <xf numFmtId="0" fontId="3" fillId="0" borderId="5" xfId="0" applyFont="1" applyBorder="1" applyAlignment="1">
      <alignment horizontal="center" vertical="center"/>
    </xf>
    <xf numFmtId="0" fontId="25" fillId="8" borderId="23" xfId="0" applyFont="1" applyFill="1" applyBorder="1" applyAlignment="1">
      <alignment horizontal="center" vertical="center" wrapText="1"/>
    </xf>
    <xf numFmtId="0" fontId="25" fillId="8" borderId="24" xfId="0" applyFont="1" applyFill="1" applyBorder="1" applyAlignment="1">
      <alignment horizontal="center" vertical="center" wrapText="1"/>
    </xf>
    <xf numFmtId="3" fontId="25" fillId="8" borderId="1" xfId="0" applyNumberFormat="1" applyFont="1" applyFill="1" applyBorder="1" applyAlignment="1">
      <alignment horizontal="right" vertical="center" wrapText="1"/>
    </xf>
    <xf numFmtId="0" fontId="11" fillId="8" borderId="1" xfId="0" applyFont="1" applyFill="1" applyBorder="1">
      <alignment vertical="center"/>
    </xf>
    <xf numFmtId="0" fontId="25" fillId="3" borderId="25"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26" xfId="0" applyFont="1" applyFill="1" applyBorder="1" applyAlignment="1">
      <alignment vertical="center" wrapText="1"/>
    </xf>
    <xf numFmtId="0" fontId="25" fillId="3" borderId="26" xfId="0" applyFont="1" applyFill="1" applyBorder="1" applyAlignment="1">
      <alignment horizontal="left" vertical="center" wrapText="1"/>
    </xf>
    <xf numFmtId="3" fontId="25" fillId="3" borderId="26" xfId="0" applyNumberFormat="1" applyFont="1" applyFill="1" applyBorder="1" applyAlignment="1">
      <alignment vertical="center" wrapText="1"/>
    </xf>
    <xf numFmtId="3" fontId="25" fillId="3" borderId="27" xfId="0" applyNumberFormat="1" applyFont="1" applyFill="1" applyBorder="1" applyAlignment="1">
      <alignment horizontal="right" vertical="center" wrapText="1"/>
    </xf>
    <xf numFmtId="0" fontId="11" fillId="3" borderId="0" xfId="0" applyFont="1" applyFill="1" applyAlignment="1">
      <alignment vertical="center" wrapText="1"/>
    </xf>
    <xf numFmtId="0" fontId="25" fillId="9" borderId="23" xfId="0" applyFont="1" applyFill="1" applyBorder="1" applyAlignment="1">
      <alignment horizontal="center" vertical="center" wrapText="1"/>
    </xf>
    <xf numFmtId="0" fontId="25" fillId="9" borderId="24" xfId="0" applyFont="1" applyFill="1" applyBorder="1" applyAlignment="1">
      <alignment horizontal="center" vertical="center" wrapText="1"/>
    </xf>
    <xf numFmtId="3" fontId="25" fillId="9" borderId="1" xfId="0" applyNumberFormat="1" applyFont="1" applyFill="1" applyBorder="1" applyAlignment="1">
      <alignment horizontal="right" vertical="center" wrapText="1"/>
    </xf>
    <xf numFmtId="0" fontId="11" fillId="9" borderId="1" xfId="0" applyFont="1" applyFill="1" applyBorder="1">
      <alignment vertical="center"/>
    </xf>
    <xf numFmtId="0" fontId="25" fillId="0" borderId="0" xfId="0" applyFont="1" applyAlignment="1">
      <alignment vertical="center" wrapText="1"/>
    </xf>
  </cellXfs>
  <cellStyles count="4">
    <cellStyle name="一般" xfId="0" builtinId="0"/>
    <cellStyle name="千分位" xfId="1" builtinId="3"/>
    <cellStyle name="千分位 3" xfId="3" xr:uid="{00000000-0005-0000-0000-000002000000}"/>
    <cellStyle name="千分位[0] 2" xfId="2" xr:uid="{00000000-0005-0000-0000-00000300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37625-F38C-489F-8F5D-066F646A86C1}">
  <sheetPr>
    <pageSetUpPr fitToPage="1"/>
  </sheetPr>
  <dimension ref="A1:Q38"/>
  <sheetViews>
    <sheetView tabSelected="1" zoomScale="66" zoomScaleNormal="66" workbookViewId="0">
      <pane xSplit="2" topLeftCell="C1" activePane="topRight" state="frozen"/>
      <selection activeCell="A10" sqref="A10"/>
      <selection pane="topRight" activeCell="E42" sqref="E42"/>
    </sheetView>
  </sheetViews>
  <sheetFormatPr defaultColWidth="9" defaultRowHeight="16.5" x14ac:dyDescent="0.25"/>
  <cols>
    <col min="1" max="1" width="20.25" style="10" bestFit="1" customWidth="1"/>
    <col min="2" max="2" width="17" style="10" customWidth="1"/>
    <col min="3" max="4" width="6.75" style="10" customWidth="1"/>
    <col min="5" max="5" width="14.5" style="10" customWidth="1"/>
    <col min="6" max="6" width="6.75" style="20" customWidth="1"/>
    <col min="7" max="7" width="14.25" style="22" customWidth="1"/>
    <col min="8" max="8" width="7.875" style="20" customWidth="1"/>
    <col min="9" max="9" width="12.25" style="10" customWidth="1"/>
    <col min="10" max="10" width="6.75" style="10" customWidth="1"/>
    <col min="11" max="11" width="13.25" style="10" customWidth="1"/>
    <col min="12" max="12" width="6.75" style="20" customWidth="1"/>
    <col min="13" max="13" width="13.25" style="10" customWidth="1"/>
    <col min="14" max="14" width="9.5" style="55" customWidth="1"/>
    <col min="15" max="15" width="12.25" style="22" customWidth="1"/>
    <col min="16" max="16" width="6.75" style="10" customWidth="1"/>
    <col min="17" max="17" width="16.5" style="10" customWidth="1"/>
    <col min="18" max="16384" width="9" style="10"/>
  </cols>
  <sheetData>
    <row r="1" spans="1:17" ht="21" x14ac:dyDescent="0.25">
      <c r="A1" s="117" t="s">
        <v>511</v>
      </c>
      <c r="B1" s="117"/>
      <c r="C1" s="117"/>
      <c r="D1" s="117"/>
      <c r="E1" s="117"/>
      <c r="F1" s="117"/>
      <c r="G1" s="117"/>
      <c r="H1" s="117"/>
      <c r="I1" s="117"/>
      <c r="J1" s="117"/>
      <c r="K1" s="117"/>
      <c r="L1" s="117"/>
      <c r="M1" s="117"/>
      <c r="N1" s="117"/>
      <c r="O1" s="117"/>
      <c r="P1" s="117"/>
      <c r="Q1" s="117"/>
    </row>
    <row r="2" spans="1:17" ht="17.25" thickBot="1" x14ac:dyDescent="0.3"/>
    <row r="3" spans="1:17" s="23" customFormat="1" ht="45.75" customHeight="1" thickTop="1" x14ac:dyDescent="0.25">
      <c r="A3" s="118" t="s">
        <v>76</v>
      </c>
      <c r="B3" s="120" t="s">
        <v>77</v>
      </c>
      <c r="C3" s="122" t="s">
        <v>116</v>
      </c>
      <c r="D3" s="123"/>
      <c r="E3" s="124"/>
      <c r="F3" s="122" t="s">
        <v>602</v>
      </c>
      <c r="G3" s="124"/>
      <c r="H3" s="125" t="s">
        <v>117</v>
      </c>
      <c r="I3" s="126"/>
      <c r="J3" s="127" t="s">
        <v>118</v>
      </c>
      <c r="K3" s="128"/>
      <c r="L3" s="127" t="s">
        <v>119</v>
      </c>
      <c r="M3" s="128"/>
      <c r="N3" s="125" t="s">
        <v>78</v>
      </c>
      <c r="O3" s="126"/>
      <c r="P3" s="125" t="s">
        <v>79</v>
      </c>
      <c r="Q3" s="129"/>
    </row>
    <row r="4" spans="1:17" s="24" customFormat="1" ht="29.25" customHeight="1" x14ac:dyDescent="0.25">
      <c r="A4" s="119"/>
      <c r="B4" s="121"/>
      <c r="C4" s="102" t="s">
        <v>120</v>
      </c>
      <c r="D4" s="102" t="s">
        <v>121</v>
      </c>
      <c r="E4" s="102" t="s">
        <v>122</v>
      </c>
      <c r="F4" s="102" t="s">
        <v>121</v>
      </c>
      <c r="G4" s="51" t="s">
        <v>80</v>
      </c>
      <c r="H4" s="102" t="s">
        <v>121</v>
      </c>
      <c r="I4" s="51" t="s">
        <v>80</v>
      </c>
      <c r="J4" s="52" t="s">
        <v>81</v>
      </c>
      <c r="K4" s="51" t="s">
        <v>80</v>
      </c>
      <c r="L4" s="52" t="s">
        <v>81</v>
      </c>
      <c r="M4" s="51" t="s">
        <v>80</v>
      </c>
      <c r="N4" s="56" t="s">
        <v>81</v>
      </c>
      <c r="O4" s="51" t="s">
        <v>80</v>
      </c>
      <c r="P4" s="52" t="s">
        <v>81</v>
      </c>
      <c r="Q4" s="53" t="s">
        <v>80</v>
      </c>
    </row>
    <row r="5" spans="1:17" s="1" customFormat="1" ht="25.5" customHeight="1" x14ac:dyDescent="0.25">
      <c r="A5" s="135" t="s">
        <v>82</v>
      </c>
      <c r="B5" s="25" t="s">
        <v>83</v>
      </c>
      <c r="C5" s="27"/>
      <c r="D5" s="48">
        <v>1</v>
      </c>
      <c r="E5" s="28">
        <f>一般專題計畫!H5</f>
        <v>1568000</v>
      </c>
      <c r="F5" s="26">
        <v>1</v>
      </c>
      <c r="G5" s="7">
        <f>SUM(多年期計畫!H5)</f>
        <v>1075000</v>
      </c>
      <c r="H5" s="26">
        <v>1</v>
      </c>
      <c r="I5" s="28">
        <f>SUM(專案計畫!H5)</f>
        <v>1650000</v>
      </c>
      <c r="J5" s="16"/>
      <c r="K5" s="28"/>
      <c r="L5" s="16"/>
      <c r="M5" s="29"/>
      <c r="N5" s="30">
        <v>1</v>
      </c>
      <c r="O5" s="31">
        <v>58000</v>
      </c>
      <c r="P5" s="26">
        <f t="shared" ref="P5:Q11" si="0">SUM(D5,F5,H5,J5,L5)</f>
        <v>3</v>
      </c>
      <c r="Q5" s="32">
        <f t="shared" si="0"/>
        <v>4293000</v>
      </c>
    </row>
    <row r="6" spans="1:17" s="1" customFormat="1" ht="25.5" customHeight="1" x14ac:dyDescent="0.25">
      <c r="A6" s="136"/>
      <c r="B6" s="25" t="s">
        <v>84</v>
      </c>
      <c r="C6" s="27"/>
      <c r="D6" s="48">
        <v>5</v>
      </c>
      <c r="E6" s="33">
        <f>SUM(一般專題計畫!H11)</f>
        <v>6039000</v>
      </c>
      <c r="F6" s="26"/>
      <c r="G6" s="16"/>
      <c r="H6" s="26"/>
      <c r="I6" s="28"/>
      <c r="J6" s="16"/>
      <c r="K6" s="28"/>
      <c r="L6" s="26">
        <v>2</v>
      </c>
      <c r="M6" s="29">
        <f>SUM(產學計畫!I7)</f>
        <v>1515000</v>
      </c>
      <c r="N6" s="30">
        <v>6</v>
      </c>
      <c r="O6" s="31">
        <v>338000</v>
      </c>
      <c r="P6" s="26">
        <f t="shared" si="0"/>
        <v>7</v>
      </c>
      <c r="Q6" s="32">
        <f t="shared" si="0"/>
        <v>7554000</v>
      </c>
    </row>
    <row r="7" spans="1:17" s="1" customFormat="1" ht="25.5" customHeight="1" x14ac:dyDescent="0.25">
      <c r="A7" s="136"/>
      <c r="B7" s="25" t="s">
        <v>85</v>
      </c>
      <c r="C7" s="27"/>
      <c r="D7" s="48">
        <v>6</v>
      </c>
      <c r="E7" s="28">
        <f>SUM(一般專題計畫!H18)</f>
        <v>7705000</v>
      </c>
      <c r="F7" s="26">
        <v>1</v>
      </c>
      <c r="G7" s="16">
        <f>SUM(多年期計畫!H7)</f>
        <v>1550000</v>
      </c>
      <c r="H7" s="105">
        <v>2</v>
      </c>
      <c r="I7" s="49">
        <f>SUM(專案計畫!H8)</f>
        <v>1148000</v>
      </c>
      <c r="J7" s="4">
        <v>1</v>
      </c>
      <c r="K7" s="7">
        <f>SUM(產學小聯盟!H5)</f>
        <v>2100000</v>
      </c>
      <c r="L7" s="26">
        <v>2</v>
      </c>
      <c r="M7" s="29">
        <f>SUM(產學計畫!I10)</f>
        <v>1980000</v>
      </c>
      <c r="N7" s="30">
        <v>1</v>
      </c>
      <c r="O7" s="31">
        <v>58000</v>
      </c>
      <c r="P7" s="26">
        <f t="shared" si="0"/>
        <v>12</v>
      </c>
      <c r="Q7" s="32">
        <f t="shared" si="0"/>
        <v>14483000</v>
      </c>
    </row>
    <row r="8" spans="1:17" s="1" customFormat="1" ht="25.5" customHeight="1" x14ac:dyDescent="0.25">
      <c r="A8" s="136"/>
      <c r="B8" s="34" t="s">
        <v>86</v>
      </c>
      <c r="C8" s="27"/>
      <c r="D8" s="48">
        <v>2</v>
      </c>
      <c r="E8" s="28">
        <f>SUM(一般專題計畫!H21)</f>
        <v>2147000</v>
      </c>
      <c r="F8" s="26">
        <v>1</v>
      </c>
      <c r="G8" s="16">
        <f>SUM(多年期計畫!H9)</f>
        <v>1030000</v>
      </c>
      <c r="H8" s="26"/>
      <c r="I8" s="28"/>
      <c r="J8" s="26"/>
      <c r="K8" s="28"/>
      <c r="L8" s="26"/>
      <c r="M8" s="29"/>
      <c r="N8" s="30">
        <v>1</v>
      </c>
      <c r="O8" s="31">
        <v>58000</v>
      </c>
      <c r="P8" s="26">
        <f t="shared" si="0"/>
        <v>3</v>
      </c>
      <c r="Q8" s="32">
        <f t="shared" si="0"/>
        <v>3177000</v>
      </c>
    </row>
    <row r="9" spans="1:17" s="2" customFormat="1" ht="25.5" customHeight="1" x14ac:dyDescent="0.25">
      <c r="A9" s="136"/>
      <c r="B9" s="35" t="s">
        <v>87</v>
      </c>
      <c r="C9" s="27"/>
      <c r="D9" s="48">
        <v>2</v>
      </c>
      <c r="E9" s="28">
        <f>SUM(一般專題計畫!H24)</f>
        <v>2248000</v>
      </c>
      <c r="F9" s="26">
        <v>2</v>
      </c>
      <c r="G9" s="16">
        <f>SUM(多年期計畫!H12)</f>
        <v>2782000</v>
      </c>
      <c r="H9" s="26">
        <v>1</v>
      </c>
      <c r="I9" s="28">
        <f>SUM(專案計畫!H10)</f>
        <v>1775000</v>
      </c>
      <c r="J9" s="16"/>
      <c r="K9" s="28"/>
      <c r="L9" s="26"/>
      <c r="M9" s="28"/>
      <c r="N9" s="30">
        <v>2</v>
      </c>
      <c r="O9" s="31">
        <v>116000</v>
      </c>
      <c r="P9" s="26">
        <f t="shared" si="0"/>
        <v>5</v>
      </c>
      <c r="Q9" s="32">
        <f t="shared" si="0"/>
        <v>6805000</v>
      </c>
    </row>
    <row r="10" spans="1:17" s="1" customFormat="1" ht="25.5" customHeight="1" x14ac:dyDescent="0.25">
      <c r="A10" s="136"/>
      <c r="B10" s="25" t="s">
        <v>88</v>
      </c>
      <c r="C10" s="27"/>
      <c r="D10" s="48">
        <v>6</v>
      </c>
      <c r="E10" s="28">
        <f>SUM(一般專題計畫!H32)</f>
        <v>6256000</v>
      </c>
      <c r="F10" s="26">
        <v>1</v>
      </c>
      <c r="G10" s="16">
        <f>SUM(多年期計畫!H14)</f>
        <v>950000</v>
      </c>
      <c r="H10" s="26"/>
      <c r="I10" s="28"/>
      <c r="J10" s="16"/>
      <c r="K10" s="28"/>
      <c r="L10" s="26"/>
      <c r="M10" s="29"/>
      <c r="N10" s="30">
        <v>2</v>
      </c>
      <c r="O10" s="31">
        <f>SUM(大專生計畫!M21)</f>
        <v>106000</v>
      </c>
      <c r="P10" s="26">
        <f t="shared" si="0"/>
        <v>7</v>
      </c>
      <c r="Q10" s="32">
        <f t="shared" si="0"/>
        <v>7206000</v>
      </c>
    </row>
    <row r="11" spans="1:17" s="1" customFormat="1" ht="25.5" customHeight="1" x14ac:dyDescent="0.25">
      <c r="A11" s="136"/>
      <c r="B11" s="84" t="s">
        <v>89</v>
      </c>
      <c r="C11" s="36"/>
      <c r="D11" s="48"/>
      <c r="E11" s="28"/>
      <c r="F11" s="26">
        <v>1</v>
      </c>
      <c r="G11" s="16">
        <f>SUM(多年期計畫!H16)</f>
        <v>1100000</v>
      </c>
      <c r="H11" s="26"/>
      <c r="I11" s="28"/>
      <c r="J11" s="16"/>
      <c r="K11" s="28"/>
      <c r="L11" s="26"/>
      <c r="M11" s="29"/>
      <c r="N11" s="57"/>
      <c r="O11" s="31"/>
      <c r="P11" s="26">
        <f t="shared" si="0"/>
        <v>1</v>
      </c>
      <c r="Q11" s="32">
        <f t="shared" si="0"/>
        <v>1100000</v>
      </c>
    </row>
    <row r="12" spans="1:17" s="1" customFormat="1" ht="25.5" customHeight="1" x14ac:dyDescent="0.25">
      <c r="A12" s="137"/>
      <c r="B12" s="37" t="s">
        <v>90</v>
      </c>
      <c r="C12" s="38">
        <f t="shared" ref="C12:I12" si="1">SUM(C5:C11)</f>
        <v>0</v>
      </c>
      <c r="D12" s="50">
        <f t="shared" si="1"/>
        <v>22</v>
      </c>
      <c r="E12" s="39">
        <f t="shared" si="1"/>
        <v>25963000</v>
      </c>
      <c r="F12" s="38">
        <f t="shared" si="1"/>
        <v>7</v>
      </c>
      <c r="G12" s="40">
        <f t="shared" si="1"/>
        <v>8487000</v>
      </c>
      <c r="H12" s="38">
        <f t="shared" si="1"/>
        <v>4</v>
      </c>
      <c r="I12" s="39">
        <f t="shared" si="1"/>
        <v>4573000</v>
      </c>
      <c r="J12" s="38">
        <f t="shared" ref="J12:M12" si="2">SUM(J5:J10)</f>
        <v>1</v>
      </c>
      <c r="K12" s="39">
        <f t="shared" si="2"/>
        <v>2100000</v>
      </c>
      <c r="L12" s="38">
        <f t="shared" si="2"/>
        <v>4</v>
      </c>
      <c r="M12" s="39">
        <f t="shared" si="2"/>
        <v>3495000</v>
      </c>
      <c r="N12" s="58">
        <f t="shared" ref="N12:P12" si="3">SUM(N5:N11)</f>
        <v>13</v>
      </c>
      <c r="O12" s="39">
        <f t="shared" si="3"/>
        <v>734000</v>
      </c>
      <c r="P12" s="38">
        <f t="shared" si="3"/>
        <v>38</v>
      </c>
      <c r="Q12" s="41">
        <f>SUM(Q5:Q11)</f>
        <v>44618000</v>
      </c>
    </row>
    <row r="13" spans="1:17" s="2" customFormat="1" ht="25.5" customHeight="1" x14ac:dyDescent="0.25">
      <c r="A13" s="135" t="s">
        <v>91</v>
      </c>
      <c r="B13" s="35" t="s">
        <v>92</v>
      </c>
      <c r="C13" s="90"/>
      <c r="D13" s="48">
        <v>5</v>
      </c>
      <c r="E13" s="28">
        <f>SUM(一般專題計畫!H38)</f>
        <v>4283000</v>
      </c>
      <c r="F13" s="26">
        <v>2</v>
      </c>
      <c r="G13" s="16">
        <f>SUM(多年期計畫!H19)</f>
        <v>2916000</v>
      </c>
      <c r="H13" s="26"/>
      <c r="I13" s="28"/>
      <c r="J13" s="16"/>
      <c r="K13" s="28"/>
      <c r="L13" s="26">
        <v>1</v>
      </c>
      <c r="M13" s="28">
        <f>SUM(產學計畫!I12)</f>
        <v>487000</v>
      </c>
      <c r="N13" s="91">
        <v>3</v>
      </c>
      <c r="O13" s="16">
        <v>174000</v>
      </c>
      <c r="P13" s="26">
        <f t="shared" ref="P13:Q16" si="4">SUM(D13,F13,H13,J13,L13)</f>
        <v>8</v>
      </c>
      <c r="Q13" s="106">
        <f t="shared" si="4"/>
        <v>7686000</v>
      </c>
    </row>
    <row r="14" spans="1:17" s="1" customFormat="1" ht="25.5" customHeight="1" x14ac:dyDescent="0.25">
      <c r="A14" s="136"/>
      <c r="B14" s="25" t="s">
        <v>93</v>
      </c>
      <c r="C14" s="36"/>
      <c r="D14" s="48">
        <v>6</v>
      </c>
      <c r="E14" s="28">
        <f>SUM(一般專題計畫!H45)</f>
        <v>5493000</v>
      </c>
      <c r="F14" s="26">
        <v>3</v>
      </c>
      <c r="G14" s="16">
        <f>SUM(多年期計畫!H23)</f>
        <v>4686000</v>
      </c>
      <c r="H14" s="26"/>
      <c r="I14" s="28"/>
      <c r="J14" s="16"/>
      <c r="K14" s="28"/>
      <c r="L14" s="26">
        <v>1</v>
      </c>
      <c r="M14" s="28">
        <f>SUM(產學計畫!I14)</f>
        <v>545000</v>
      </c>
      <c r="N14" s="30">
        <v>2</v>
      </c>
      <c r="O14" s="31">
        <v>116000</v>
      </c>
      <c r="P14" s="26">
        <f t="shared" si="4"/>
        <v>10</v>
      </c>
      <c r="Q14" s="32">
        <f t="shared" si="4"/>
        <v>10724000</v>
      </c>
    </row>
    <row r="15" spans="1:17" s="1" customFormat="1" ht="25.5" customHeight="1" x14ac:dyDescent="0.25">
      <c r="A15" s="136"/>
      <c r="B15" s="34" t="s">
        <v>94</v>
      </c>
      <c r="C15" s="36"/>
      <c r="D15" s="48">
        <v>3</v>
      </c>
      <c r="E15" s="28">
        <f>SUM(一般專題計畫!H49)</f>
        <v>2955000</v>
      </c>
      <c r="F15" s="26">
        <v>3</v>
      </c>
      <c r="G15" s="16">
        <f>SUM(多年期計畫!H27)</f>
        <v>4733000</v>
      </c>
      <c r="H15" s="26"/>
      <c r="I15" s="28"/>
      <c r="J15" s="16"/>
      <c r="K15" s="28"/>
      <c r="L15" s="16"/>
      <c r="M15" s="28"/>
      <c r="N15" s="30">
        <v>2</v>
      </c>
      <c r="O15" s="31">
        <v>116000</v>
      </c>
      <c r="P15" s="26">
        <f t="shared" si="4"/>
        <v>6</v>
      </c>
      <c r="Q15" s="32">
        <f t="shared" si="4"/>
        <v>7688000</v>
      </c>
    </row>
    <row r="16" spans="1:17" s="1" customFormat="1" ht="25.5" customHeight="1" x14ac:dyDescent="0.25">
      <c r="A16" s="136"/>
      <c r="B16" s="25" t="s">
        <v>95</v>
      </c>
      <c r="C16" s="36"/>
      <c r="D16" s="48">
        <v>2</v>
      </c>
      <c r="E16" s="28">
        <f>SUM(一般專題計畫!H52)</f>
        <v>1634000</v>
      </c>
      <c r="F16" s="16"/>
      <c r="G16" s="16"/>
      <c r="H16" s="26"/>
      <c r="I16" s="28"/>
      <c r="J16" s="16"/>
      <c r="K16" s="28"/>
      <c r="L16" s="16"/>
      <c r="M16" s="28"/>
      <c r="N16" s="30">
        <v>0</v>
      </c>
      <c r="O16" s="31"/>
      <c r="P16" s="26">
        <f t="shared" si="4"/>
        <v>2</v>
      </c>
      <c r="Q16" s="32">
        <f t="shared" si="4"/>
        <v>1634000</v>
      </c>
    </row>
    <row r="17" spans="1:17" s="1" customFormat="1" ht="25.5" customHeight="1" x14ac:dyDescent="0.25">
      <c r="A17" s="137"/>
      <c r="B17" s="37" t="s">
        <v>90</v>
      </c>
      <c r="C17" s="38">
        <f>SUM(C13:C16)</f>
        <v>0</v>
      </c>
      <c r="D17" s="50">
        <f>SUM(D13:D16)</f>
        <v>16</v>
      </c>
      <c r="E17" s="39">
        <f>SUM(E13:E16)</f>
        <v>14365000</v>
      </c>
      <c r="F17" s="38">
        <f>SUM(F13:F16)</f>
        <v>8</v>
      </c>
      <c r="G17" s="39">
        <f>SUM(G13:G16)</f>
        <v>12335000</v>
      </c>
      <c r="H17" s="38">
        <f t="shared" ref="H17:M17" si="5">SUM(H13:H16)</f>
        <v>0</v>
      </c>
      <c r="I17" s="39">
        <f t="shared" si="5"/>
        <v>0</v>
      </c>
      <c r="J17" s="39">
        <f t="shared" si="5"/>
        <v>0</v>
      </c>
      <c r="K17" s="39">
        <f t="shared" si="5"/>
        <v>0</v>
      </c>
      <c r="L17" s="38">
        <f t="shared" si="5"/>
        <v>2</v>
      </c>
      <c r="M17" s="39">
        <f t="shared" si="5"/>
        <v>1032000</v>
      </c>
      <c r="N17" s="58">
        <f t="shared" ref="N17:P17" si="6">SUM(N13:N16)</f>
        <v>7</v>
      </c>
      <c r="O17" s="39">
        <f t="shared" si="6"/>
        <v>406000</v>
      </c>
      <c r="P17" s="38">
        <f t="shared" si="6"/>
        <v>26</v>
      </c>
      <c r="Q17" s="41">
        <f>SUM(Q13:Q16)</f>
        <v>27732000</v>
      </c>
    </row>
    <row r="18" spans="1:17" s="2" customFormat="1" ht="25.5" customHeight="1" x14ac:dyDescent="0.25">
      <c r="A18" s="135" t="s">
        <v>96</v>
      </c>
      <c r="B18" s="35" t="s">
        <v>97</v>
      </c>
      <c r="C18" s="36"/>
      <c r="D18" s="48">
        <v>4</v>
      </c>
      <c r="E18" s="28">
        <f>SUM(一般專題計畫!H57)</f>
        <v>2501000</v>
      </c>
      <c r="F18" s="26">
        <v>3</v>
      </c>
      <c r="G18" s="16">
        <f>SUM(多年期計畫!H31)</f>
        <v>2568000</v>
      </c>
      <c r="H18" s="26">
        <v>1</v>
      </c>
      <c r="I18" s="28">
        <v>475000</v>
      </c>
      <c r="J18" s="16"/>
      <c r="K18" s="28"/>
      <c r="L18" s="26"/>
      <c r="M18" s="28"/>
      <c r="N18" s="30">
        <v>13</v>
      </c>
      <c r="O18" s="31">
        <f>SUM(大專生計畫!M45)</f>
        <v>668180</v>
      </c>
      <c r="P18" s="26">
        <f t="shared" ref="P18:Q21" si="7">SUM(D18,F18,H18,J18,L18)</f>
        <v>8</v>
      </c>
      <c r="Q18" s="32">
        <f t="shared" si="7"/>
        <v>5544000</v>
      </c>
    </row>
    <row r="19" spans="1:17" s="1" customFormat="1" ht="25.5" customHeight="1" x14ac:dyDescent="0.25">
      <c r="A19" s="136"/>
      <c r="B19" s="25" t="s">
        <v>98</v>
      </c>
      <c r="C19" s="36"/>
      <c r="D19" s="48">
        <v>1</v>
      </c>
      <c r="E19" s="28">
        <f>SUM(一般專題計畫!H59)</f>
        <v>643000</v>
      </c>
      <c r="F19" s="26">
        <v>2</v>
      </c>
      <c r="G19" s="16">
        <f>SUM(多年期計畫!H34)</f>
        <v>1491000</v>
      </c>
      <c r="H19" s="26"/>
      <c r="I19" s="28"/>
      <c r="J19" s="16"/>
      <c r="K19" s="28"/>
      <c r="L19" s="16"/>
      <c r="M19" s="28"/>
      <c r="N19" s="30">
        <v>4</v>
      </c>
      <c r="O19" s="31">
        <v>208000</v>
      </c>
      <c r="P19" s="26">
        <f t="shared" si="7"/>
        <v>3</v>
      </c>
      <c r="Q19" s="32">
        <f t="shared" si="7"/>
        <v>2134000</v>
      </c>
    </row>
    <row r="20" spans="1:17" s="1" customFormat="1" ht="25.5" customHeight="1" x14ac:dyDescent="0.25">
      <c r="A20" s="136"/>
      <c r="B20" s="25" t="s">
        <v>99</v>
      </c>
      <c r="C20" s="36"/>
      <c r="D20" s="48">
        <v>3</v>
      </c>
      <c r="E20" s="28">
        <f>SUM(一般專題計畫!H63)</f>
        <v>2274000</v>
      </c>
      <c r="F20" s="26"/>
      <c r="G20" s="16"/>
      <c r="H20" s="26"/>
      <c r="I20" s="28"/>
      <c r="J20" s="16"/>
      <c r="K20" s="28"/>
      <c r="L20" s="16"/>
      <c r="M20" s="28"/>
      <c r="N20" s="30">
        <v>0</v>
      </c>
      <c r="O20" s="31"/>
      <c r="P20" s="26">
        <f t="shared" si="7"/>
        <v>3</v>
      </c>
      <c r="Q20" s="32">
        <f t="shared" si="7"/>
        <v>2274000</v>
      </c>
    </row>
    <row r="21" spans="1:17" s="1" customFormat="1" ht="25.5" customHeight="1" x14ac:dyDescent="0.25">
      <c r="A21" s="136"/>
      <c r="B21" s="34" t="s">
        <v>100</v>
      </c>
      <c r="C21" s="26"/>
      <c r="D21" s="48"/>
      <c r="E21" s="28"/>
      <c r="F21" s="26"/>
      <c r="G21" s="16"/>
      <c r="H21" s="26"/>
      <c r="I21" s="28"/>
      <c r="J21" s="16"/>
      <c r="K21" s="28"/>
      <c r="L21" s="16"/>
      <c r="M21" s="28"/>
      <c r="N21" s="30"/>
      <c r="O21" s="31"/>
      <c r="P21" s="26">
        <f t="shared" si="7"/>
        <v>0</v>
      </c>
      <c r="Q21" s="32">
        <f t="shared" si="7"/>
        <v>0</v>
      </c>
    </row>
    <row r="22" spans="1:17" s="1" customFormat="1" ht="25.5" customHeight="1" x14ac:dyDescent="0.25">
      <c r="A22" s="137"/>
      <c r="B22" s="37" t="s">
        <v>90</v>
      </c>
      <c r="C22" s="38">
        <f>SUM(C18:C21)</f>
        <v>0</v>
      </c>
      <c r="D22" s="50">
        <f>SUM(D18:D21)</f>
        <v>8</v>
      </c>
      <c r="E22" s="39">
        <f>SUM(E18:E21)</f>
        <v>5418000</v>
      </c>
      <c r="F22" s="38">
        <f>SUM(F18:F21)</f>
        <v>5</v>
      </c>
      <c r="G22" s="39">
        <f t="shared" ref="G22:M22" si="8">SUM(G18:G21)</f>
        <v>4059000</v>
      </c>
      <c r="H22" s="39">
        <f t="shared" si="8"/>
        <v>1</v>
      </c>
      <c r="I22" s="39">
        <f t="shared" si="8"/>
        <v>475000</v>
      </c>
      <c r="J22" s="39">
        <f t="shared" si="8"/>
        <v>0</v>
      </c>
      <c r="K22" s="39">
        <f t="shared" si="8"/>
        <v>0</v>
      </c>
      <c r="L22" s="39">
        <v>0</v>
      </c>
      <c r="M22" s="39">
        <f t="shared" si="8"/>
        <v>0</v>
      </c>
      <c r="N22" s="58">
        <f>SUM(N18:N21)</f>
        <v>17</v>
      </c>
      <c r="O22" s="39">
        <f>SUM(O18:O21)</f>
        <v>876180</v>
      </c>
      <c r="P22" s="38">
        <f t="shared" ref="P22" si="9">SUM(P18:P21)</f>
        <v>14</v>
      </c>
      <c r="Q22" s="41">
        <f>SUM(Q18:Q21)</f>
        <v>9952000</v>
      </c>
    </row>
    <row r="23" spans="1:17" s="1" customFormat="1" ht="25.5" customHeight="1" x14ac:dyDescent="0.25">
      <c r="A23" s="135" t="s">
        <v>101</v>
      </c>
      <c r="B23" s="25" t="s">
        <v>102</v>
      </c>
      <c r="C23" s="36"/>
      <c r="D23" s="48">
        <v>3</v>
      </c>
      <c r="E23" s="28">
        <f>SUM(一般專題計畫!H67)</f>
        <v>1893000</v>
      </c>
      <c r="F23" s="26"/>
      <c r="G23" s="16"/>
      <c r="H23" s="16"/>
      <c r="I23" s="28"/>
      <c r="J23" s="16"/>
      <c r="K23" s="28"/>
      <c r="L23" s="16"/>
      <c r="M23" s="28"/>
      <c r="N23" s="30">
        <v>4</v>
      </c>
      <c r="O23" s="31">
        <v>212000</v>
      </c>
      <c r="P23" s="26">
        <f t="shared" ref="P23:Q25" si="10">SUM(D23,F23,H23,J23,L23)</f>
        <v>3</v>
      </c>
      <c r="Q23" s="32">
        <f t="shared" si="10"/>
        <v>1893000</v>
      </c>
    </row>
    <row r="24" spans="1:17" s="1" customFormat="1" ht="25.5" customHeight="1" x14ac:dyDescent="0.25">
      <c r="A24" s="136"/>
      <c r="B24" s="25" t="s">
        <v>103</v>
      </c>
      <c r="C24" s="36"/>
      <c r="D24" s="48">
        <v>1</v>
      </c>
      <c r="E24" s="28">
        <f>SUM(一般專題計畫!H69)</f>
        <v>544000</v>
      </c>
      <c r="F24" s="16"/>
      <c r="G24" s="16"/>
      <c r="H24" s="26"/>
      <c r="I24" s="28"/>
      <c r="J24" s="16"/>
      <c r="K24" s="28"/>
      <c r="L24" s="16"/>
      <c r="M24" s="28"/>
      <c r="N24" s="30">
        <v>1</v>
      </c>
      <c r="O24" s="31">
        <v>51000</v>
      </c>
      <c r="P24" s="26">
        <f t="shared" si="10"/>
        <v>1</v>
      </c>
      <c r="Q24" s="32">
        <f t="shared" si="10"/>
        <v>544000</v>
      </c>
    </row>
    <row r="25" spans="1:17" s="1" customFormat="1" ht="25.5" customHeight="1" x14ac:dyDescent="0.25">
      <c r="A25" s="136"/>
      <c r="B25" s="34" t="s">
        <v>104</v>
      </c>
      <c r="C25" s="36"/>
      <c r="D25" s="48"/>
      <c r="E25" s="28"/>
      <c r="F25" s="16"/>
      <c r="G25" s="16"/>
      <c r="H25" s="26"/>
      <c r="I25" s="28"/>
      <c r="J25" s="16"/>
      <c r="K25" s="28"/>
      <c r="L25" s="16"/>
      <c r="M25" s="28"/>
      <c r="N25" s="30"/>
      <c r="O25" s="31"/>
      <c r="P25" s="26">
        <f t="shared" si="10"/>
        <v>0</v>
      </c>
      <c r="Q25" s="32">
        <f t="shared" si="10"/>
        <v>0</v>
      </c>
    </row>
    <row r="26" spans="1:17" s="1" customFormat="1" ht="25.5" customHeight="1" x14ac:dyDescent="0.25">
      <c r="A26" s="137"/>
      <c r="B26" s="37" t="s">
        <v>90</v>
      </c>
      <c r="C26" s="38">
        <f>SUM(C23:C25)</f>
        <v>0</v>
      </c>
      <c r="D26" s="50">
        <f>SUM(D23:D25)</f>
        <v>4</v>
      </c>
      <c r="E26" s="39">
        <f>SUM(E23:E25)</f>
        <v>2437000</v>
      </c>
      <c r="F26" s="38">
        <f>SUM(F23:F25)</f>
        <v>0</v>
      </c>
      <c r="G26" s="39">
        <f t="shared" ref="G26:N26" si="11">SUM(G23:G25)</f>
        <v>0</v>
      </c>
      <c r="H26" s="38">
        <f t="shared" si="11"/>
        <v>0</v>
      </c>
      <c r="I26" s="39">
        <f t="shared" si="11"/>
        <v>0</v>
      </c>
      <c r="J26" s="39">
        <f t="shared" si="11"/>
        <v>0</v>
      </c>
      <c r="K26" s="39">
        <f t="shared" si="11"/>
        <v>0</v>
      </c>
      <c r="L26" s="39">
        <f t="shared" si="11"/>
        <v>0</v>
      </c>
      <c r="M26" s="39">
        <f t="shared" si="11"/>
        <v>0</v>
      </c>
      <c r="N26" s="58">
        <f t="shared" si="11"/>
        <v>5</v>
      </c>
      <c r="O26" s="39">
        <f>SUM(O23:O25)</f>
        <v>263000</v>
      </c>
      <c r="P26" s="38">
        <f>SUM(P23:P25)</f>
        <v>4</v>
      </c>
      <c r="Q26" s="41">
        <f>SUM(Q23:Q25)</f>
        <v>2437000</v>
      </c>
    </row>
    <row r="27" spans="1:17" s="1" customFormat="1" ht="25.5" customHeight="1" x14ac:dyDescent="0.25">
      <c r="A27" s="135" t="s">
        <v>105</v>
      </c>
      <c r="B27" s="25" t="s">
        <v>106</v>
      </c>
      <c r="C27" s="36"/>
      <c r="D27" s="48">
        <v>1</v>
      </c>
      <c r="E27" s="28">
        <f>SUM(一般專題計畫!H73)</f>
        <v>566000</v>
      </c>
      <c r="F27" s="26"/>
      <c r="G27" s="16"/>
      <c r="H27" s="26">
        <v>1</v>
      </c>
      <c r="I27" s="28">
        <f>SUM(專案計畫!H14)</f>
        <v>670000</v>
      </c>
      <c r="J27" s="16"/>
      <c r="K27" s="28"/>
      <c r="L27" s="16"/>
      <c r="M27" s="28"/>
      <c r="N27" s="30"/>
      <c r="O27" s="31"/>
      <c r="P27" s="26">
        <f t="shared" ref="P27:Q29" si="12">SUM(D27,F27,H27,J27,L27)</f>
        <v>2</v>
      </c>
      <c r="Q27" s="32">
        <f t="shared" si="12"/>
        <v>1236000</v>
      </c>
    </row>
    <row r="28" spans="1:17" s="1" customFormat="1" ht="25.5" customHeight="1" x14ac:dyDescent="0.25">
      <c r="A28" s="136"/>
      <c r="B28" s="43" t="s">
        <v>107</v>
      </c>
      <c r="C28" s="36"/>
      <c r="D28" s="48">
        <v>1</v>
      </c>
      <c r="E28" s="28">
        <f>SUM(一般專題計畫!H71)</f>
        <v>692000</v>
      </c>
      <c r="F28" s="26"/>
      <c r="G28" s="16"/>
      <c r="H28" s="26">
        <v>1</v>
      </c>
      <c r="I28" s="28">
        <f>SUM(專案計畫!H16)</f>
        <v>496000</v>
      </c>
      <c r="J28" s="16"/>
      <c r="K28" s="28"/>
      <c r="L28" s="16"/>
      <c r="M28" s="28"/>
      <c r="N28" s="30">
        <v>0</v>
      </c>
      <c r="O28" s="31"/>
      <c r="P28" s="26">
        <f t="shared" si="12"/>
        <v>2</v>
      </c>
      <c r="Q28" s="32">
        <f t="shared" si="12"/>
        <v>1188000</v>
      </c>
    </row>
    <row r="29" spans="1:17" s="1" customFormat="1" ht="25.5" customHeight="1" x14ac:dyDescent="0.25">
      <c r="A29" s="136"/>
      <c r="B29" s="43" t="s">
        <v>108</v>
      </c>
      <c r="C29" s="36"/>
      <c r="D29" s="48"/>
      <c r="E29" s="28"/>
      <c r="F29" s="26"/>
      <c r="G29" s="16"/>
      <c r="H29" s="26"/>
      <c r="I29" s="28"/>
      <c r="J29" s="16"/>
      <c r="K29" s="28"/>
      <c r="L29" s="16"/>
      <c r="M29" s="28"/>
      <c r="N29" s="30">
        <v>2</v>
      </c>
      <c r="O29" s="31">
        <v>103240</v>
      </c>
      <c r="P29" s="26">
        <f t="shared" si="12"/>
        <v>0</v>
      </c>
      <c r="Q29" s="32">
        <f t="shared" si="12"/>
        <v>0</v>
      </c>
    </row>
    <row r="30" spans="1:17" s="1" customFormat="1" ht="25.5" customHeight="1" x14ac:dyDescent="0.25">
      <c r="A30" s="137"/>
      <c r="B30" s="37" t="s">
        <v>90</v>
      </c>
      <c r="C30" s="38">
        <f>SUM(C27:C29)</f>
        <v>0</v>
      </c>
      <c r="D30" s="50">
        <f>SUM(D27:D29)</f>
        <v>2</v>
      </c>
      <c r="E30" s="39">
        <f>SUM(E27:E29)</f>
        <v>1258000</v>
      </c>
      <c r="F30" s="38">
        <f>SUM(F27:F29)</f>
        <v>0</v>
      </c>
      <c r="G30" s="39">
        <f t="shared" ref="G30:O30" si="13">SUM(G27:G29)</f>
        <v>0</v>
      </c>
      <c r="H30" s="38">
        <f t="shared" si="13"/>
        <v>2</v>
      </c>
      <c r="I30" s="39">
        <f t="shared" si="13"/>
        <v>1166000</v>
      </c>
      <c r="J30" s="39">
        <f t="shared" si="13"/>
        <v>0</v>
      </c>
      <c r="K30" s="39">
        <f t="shared" si="13"/>
        <v>0</v>
      </c>
      <c r="L30" s="39">
        <f t="shared" si="13"/>
        <v>0</v>
      </c>
      <c r="M30" s="39">
        <f t="shared" si="13"/>
        <v>0</v>
      </c>
      <c r="N30" s="58">
        <f t="shared" si="13"/>
        <v>2</v>
      </c>
      <c r="O30" s="39">
        <f t="shared" si="13"/>
        <v>103240</v>
      </c>
      <c r="P30" s="38">
        <f>SUM(P27:P29)</f>
        <v>4</v>
      </c>
      <c r="Q30" s="41">
        <f>SUM(Q27:Q29)</f>
        <v>2424000</v>
      </c>
    </row>
    <row r="31" spans="1:17" s="1" customFormat="1" ht="25.5" customHeight="1" x14ac:dyDescent="0.25">
      <c r="A31" s="130" t="s">
        <v>109</v>
      </c>
      <c r="B31" s="25" t="s">
        <v>110</v>
      </c>
      <c r="C31" s="36"/>
      <c r="D31" s="48">
        <v>3</v>
      </c>
      <c r="E31" s="28">
        <f>SUM(一般專題計畫!H76)</f>
        <v>1111000</v>
      </c>
      <c r="F31" s="26">
        <v>1</v>
      </c>
      <c r="G31" s="16">
        <f>SUM(多年期計畫!H36)</f>
        <v>727000</v>
      </c>
      <c r="H31" s="26">
        <v>1</v>
      </c>
      <c r="I31" s="28">
        <v>576000</v>
      </c>
      <c r="J31" s="16"/>
      <c r="K31" s="28"/>
      <c r="L31" s="16"/>
      <c r="M31" s="28"/>
      <c r="N31" s="30">
        <v>1</v>
      </c>
      <c r="O31" s="31">
        <v>58000</v>
      </c>
      <c r="P31" s="26">
        <f>SUM(D31,F31,H31,J31,L31)</f>
        <v>5</v>
      </c>
      <c r="Q31" s="32">
        <f>SUM(E31,G31,I31,K31,M31)</f>
        <v>2414000</v>
      </c>
    </row>
    <row r="32" spans="1:17" s="1" customFormat="1" ht="25.5" customHeight="1" x14ac:dyDescent="0.25">
      <c r="A32" s="131"/>
      <c r="B32" s="42" t="s">
        <v>111</v>
      </c>
      <c r="C32" s="36"/>
      <c r="D32" s="48"/>
      <c r="E32" s="28"/>
      <c r="F32" s="16"/>
      <c r="G32" s="16"/>
      <c r="H32" s="16"/>
      <c r="I32" s="28"/>
      <c r="J32" s="16"/>
      <c r="K32" s="28"/>
      <c r="L32" s="16"/>
      <c r="M32" s="28"/>
      <c r="N32" s="30">
        <v>1</v>
      </c>
      <c r="O32" s="31">
        <v>58000</v>
      </c>
      <c r="P32" s="26">
        <f>SUM(D32,F32,H32,J32,L32)</f>
        <v>0</v>
      </c>
      <c r="Q32" s="32">
        <f>SUM(E32,G32,I32,K32,M32)</f>
        <v>0</v>
      </c>
    </row>
    <row r="33" spans="1:17" s="1" customFormat="1" ht="25.5" customHeight="1" x14ac:dyDescent="0.25">
      <c r="A33" s="132"/>
      <c r="B33" s="37" t="s">
        <v>90</v>
      </c>
      <c r="C33" s="38">
        <f>SUM(C31:C32)</f>
        <v>0</v>
      </c>
      <c r="D33" s="50">
        <f>SUM(D31:D32)</f>
        <v>3</v>
      </c>
      <c r="E33" s="39">
        <f>SUM(E31:E32)</f>
        <v>1111000</v>
      </c>
      <c r="F33" s="38">
        <f>SUM(F31:F32)</f>
        <v>1</v>
      </c>
      <c r="G33" s="39">
        <f t="shared" ref="G33:O33" si="14">SUM(G31:G32)</f>
        <v>727000</v>
      </c>
      <c r="H33" s="38">
        <f t="shared" si="14"/>
        <v>1</v>
      </c>
      <c r="I33" s="39">
        <f t="shared" si="14"/>
        <v>576000</v>
      </c>
      <c r="J33" s="39">
        <f t="shared" si="14"/>
        <v>0</v>
      </c>
      <c r="K33" s="39">
        <f t="shared" si="14"/>
        <v>0</v>
      </c>
      <c r="L33" s="39">
        <f t="shared" si="14"/>
        <v>0</v>
      </c>
      <c r="M33" s="39">
        <f t="shared" si="14"/>
        <v>0</v>
      </c>
      <c r="N33" s="58">
        <f t="shared" si="14"/>
        <v>2</v>
      </c>
      <c r="O33" s="39">
        <f t="shared" si="14"/>
        <v>116000</v>
      </c>
      <c r="P33" s="38">
        <f>SUM(P31:P32)</f>
        <v>5</v>
      </c>
      <c r="Q33" s="41">
        <f>SUM(Q31:Q32)</f>
        <v>2414000</v>
      </c>
    </row>
    <row r="34" spans="1:17" ht="25.5" customHeight="1" x14ac:dyDescent="0.25">
      <c r="A34" s="130" t="s">
        <v>112</v>
      </c>
      <c r="B34" s="34" t="s">
        <v>113</v>
      </c>
      <c r="C34" s="36"/>
      <c r="D34" s="48"/>
      <c r="E34" s="16"/>
      <c r="F34" s="16"/>
      <c r="G34" s="16"/>
      <c r="H34" s="44"/>
      <c r="I34" s="11"/>
      <c r="J34" s="11"/>
      <c r="K34" s="11"/>
      <c r="L34" s="44"/>
      <c r="M34" s="11"/>
      <c r="N34" s="30"/>
      <c r="O34" s="31"/>
      <c r="P34" s="26">
        <f>SUM(D34,F34,H34,J34,L34)</f>
        <v>0</v>
      </c>
      <c r="Q34" s="32">
        <f>SUM(E34,G34,I34,K34,M34)</f>
        <v>0</v>
      </c>
    </row>
    <row r="35" spans="1:17" ht="25.5" customHeight="1" x14ac:dyDescent="0.25">
      <c r="A35" s="131"/>
      <c r="B35" s="34" t="s">
        <v>114</v>
      </c>
      <c r="C35" s="36"/>
      <c r="D35" s="48">
        <v>2</v>
      </c>
      <c r="E35" s="11">
        <f>SUM(一般專題計畫!H79)</f>
        <v>1252000</v>
      </c>
      <c r="F35" s="44"/>
      <c r="G35" s="44"/>
      <c r="H35" s="44"/>
      <c r="I35" s="11"/>
      <c r="J35" s="11"/>
      <c r="K35" s="11"/>
      <c r="L35" s="44"/>
      <c r="M35" s="11"/>
      <c r="N35" s="30"/>
      <c r="O35" s="31"/>
      <c r="P35" s="26">
        <f>SUM(D35,F35,H35,J35,L35)</f>
        <v>2</v>
      </c>
      <c r="Q35" s="32">
        <f>SUM(E35,G35,I35,K35,M35)</f>
        <v>1252000</v>
      </c>
    </row>
    <row r="36" spans="1:17" s="1" customFormat="1" ht="25.5" customHeight="1" x14ac:dyDescent="0.25">
      <c r="A36" s="132"/>
      <c r="B36" s="37" t="s">
        <v>90</v>
      </c>
      <c r="C36" s="38">
        <f>SUM(C34:C35)</f>
        <v>0</v>
      </c>
      <c r="D36" s="50">
        <f>SUM(D34:D35)</f>
        <v>2</v>
      </c>
      <c r="E36" s="39">
        <f>SUM(E34:E35)</f>
        <v>1252000</v>
      </c>
      <c r="F36" s="39">
        <f>SUM(F34:F35)</f>
        <v>0</v>
      </c>
      <c r="G36" s="39">
        <f t="shared" ref="G36:M36" si="15">SUM(G34:G35)</f>
        <v>0</v>
      </c>
      <c r="H36" s="39">
        <f t="shared" si="15"/>
        <v>0</v>
      </c>
      <c r="I36" s="39">
        <f t="shared" si="15"/>
        <v>0</v>
      </c>
      <c r="J36" s="39">
        <f t="shared" si="15"/>
        <v>0</v>
      </c>
      <c r="K36" s="39">
        <f t="shared" si="15"/>
        <v>0</v>
      </c>
      <c r="L36" s="39">
        <f t="shared" si="15"/>
        <v>0</v>
      </c>
      <c r="M36" s="39">
        <f t="shared" si="15"/>
        <v>0</v>
      </c>
      <c r="N36" s="58">
        <f>SUM(N34:N35)</f>
        <v>0</v>
      </c>
      <c r="O36" s="39">
        <v>0</v>
      </c>
      <c r="P36" s="38">
        <f>SUM(P34:P35)</f>
        <v>2</v>
      </c>
      <c r="Q36" s="41">
        <f>SUM(Q34:Q35)</f>
        <v>1252000</v>
      </c>
    </row>
    <row r="37" spans="1:17" s="1" customFormat="1" ht="25.5" customHeight="1" thickBot="1" x14ac:dyDescent="0.3">
      <c r="A37" s="133" t="s">
        <v>115</v>
      </c>
      <c r="B37" s="134"/>
      <c r="C37" s="45">
        <f>SUM(C36,C33,C30,C26,C22,C17,C12)</f>
        <v>0</v>
      </c>
      <c r="D37" s="45">
        <f>SUM(D36,D33,D30,D26,D22,D17,D12)</f>
        <v>57</v>
      </c>
      <c r="E37" s="46">
        <f>SUM(E12,E17,E22,E26,E30,E33,E36)</f>
        <v>51804000</v>
      </c>
      <c r="F37" s="45">
        <f>SUM(F12,F17,F22,F26,F30,F33,F36)</f>
        <v>21</v>
      </c>
      <c r="G37" s="46">
        <f>SUM(G12,G17,G22,G26,G30,G33,G36)</f>
        <v>25608000</v>
      </c>
      <c r="H37" s="45">
        <f>SUM(H12,H17,H22,H26,H30,H33,H36)</f>
        <v>8</v>
      </c>
      <c r="I37" s="46">
        <f>SUM(I12,I17,I22,I26,I30,I33,I36)</f>
        <v>6790000</v>
      </c>
      <c r="J37" s="45">
        <f t="shared" ref="J37:N37" si="16">SUM(J33,J30,J26,J22,J17,J12)</f>
        <v>1</v>
      </c>
      <c r="K37" s="46">
        <f t="shared" si="16"/>
        <v>2100000</v>
      </c>
      <c r="L37" s="45">
        <f t="shared" si="16"/>
        <v>6</v>
      </c>
      <c r="M37" s="46">
        <f t="shared" si="16"/>
        <v>4527000</v>
      </c>
      <c r="N37" s="45">
        <f t="shared" si="16"/>
        <v>46</v>
      </c>
      <c r="O37" s="46">
        <f>SUM(O12,O17,O22,O26,O30,O33,O36)</f>
        <v>2498420</v>
      </c>
      <c r="P37" s="45">
        <f>SUM(P36,P33,P30,P26,P22,P17,P12)</f>
        <v>93</v>
      </c>
      <c r="Q37" s="47">
        <f>SUM(Q12,Q17,Q22,Q26,Q30,Q33,Q36)</f>
        <v>90829000</v>
      </c>
    </row>
    <row r="38" spans="1:17" ht="17.25" thickTop="1" x14ac:dyDescent="0.25"/>
  </sheetData>
  <mergeCells count="18">
    <mergeCell ref="A31:A33"/>
    <mergeCell ref="A34:A36"/>
    <mergeCell ref="A37:B37"/>
    <mergeCell ref="A5:A12"/>
    <mergeCell ref="A13:A17"/>
    <mergeCell ref="A18:A22"/>
    <mergeCell ref="A23:A26"/>
    <mergeCell ref="A27:A30"/>
    <mergeCell ref="A1:Q1"/>
    <mergeCell ref="A3:A4"/>
    <mergeCell ref="B3:B4"/>
    <mergeCell ref="C3:E3"/>
    <mergeCell ref="F3:G3"/>
    <mergeCell ref="H3:I3"/>
    <mergeCell ref="J3:K3"/>
    <mergeCell ref="L3:M3"/>
    <mergeCell ref="N3:O3"/>
    <mergeCell ref="P3:Q3"/>
  </mergeCells>
  <phoneticPr fontId="4" type="noConversion"/>
  <pageMargins left="0.31496062992125984" right="0.31496062992125984" top="0.35433070866141736" bottom="0.35433070866141736" header="0.31496062992125984" footer="0.31496062992125984"/>
  <pageSetup paperSize="9" scale="5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810C-611D-40D9-B59A-0D6524F93C1C}">
  <dimension ref="A1:H80"/>
  <sheetViews>
    <sheetView zoomScale="82" zoomScaleNormal="82" workbookViewId="0">
      <pane ySplit="3" topLeftCell="A4" activePane="bottomLeft" state="frozen"/>
      <selection activeCell="D1" sqref="D1"/>
      <selection pane="bottomLeft" sqref="A1:H1"/>
    </sheetView>
  </sheetViews>
  <sheetFormatPr defaultColWidth="8.875" defaultRowHeight="16.5" x14ac:dyDescent="0.25"/>
  <cols>
    <col min="1" max="1" width="8.875" style="10"/>
    <col min="2" max="2" width="32.875" style="10" bestFit="1" customWidth="1"/>
    <col min="3" max="3" width="47.75" style="10" bestFit="1" customWidth="1"/>
    <col min="4" max="4" width="24" style="10" customWidth="1"/>
    <col min="5" max="5" width="8.875" style="10"/>
    <col min="6" max="6" width="15.375" style="10" customWidth="1"/>
    <col min="7" max="7" width="23.5" style="10" customWidth="1"/>
    <col min="8" max="8" width="13.875" style="10" customWidth="1"/>
    <col min="9" max="16384" width="8.875" style="10"/>
  </cols>
  <sheetData>
    <row r="1" spans="1:8" s="2" customFormat="1" ht="21" x14ac:dyDescent="0.3">
      <c r="A1" s="138" t="s">
        <v>601</v>
      </c>
      <c r="B1" s="138"/>
      <c r="C1" s="138"/>
      <c r="D1" s="138"/>
      <c r="E1" s="138"/>
      <c r="F1" s="138"/>
      <c r="G1" s="138"/>
      <c r="H1" s="138"/>
    </row>
    <row r="2" spans="1:8" s="2" customFormat="1" ht="15.75" x14ac:dyDescent="0.25">
      <c r="A2" s="139" t="s">
        <v>0</v>
      </c>
      <c r="B2" s="139" t="s">
        <v>1</v>
      </c>
      <c r="C2" s="139" t="s">
        <v>2</v>
      </c>
      <c r="D2" s="139" t="s">
        <v>3</v>
      </c>
      <c r="E2" s="139" t="s">
        <v>4</v>
      </c>
      <c r="F2" s="139" t="s">
        <v>5</v>
      </c>
      <c r="G2" s="139" t="s">
        <v>6</v>
      </c>
      <c r="H2" s="139" t="s">
        <v>7</v>
      </c>
    </row>
    <row r="3" spans="1:8" s="2" customFormat="1" ht="15.75" x14ac:dyDescent="0.25">
      <c r="A3" s="139"/>
      <c r="B3" s="139"/>
      <c r="C3" s="139"/>
      <c r="D3" s="139"/>
      <c r="E3" s="139"/>
      <c r="F3" s="139"/>
      <c r="G3" s="139"/>
      <c r="H3" s="139"/>
    </row>
    <row r="4" spans="1:8" s="59" customFormat="1" ht="50.1" customHeight="1" x14ac:dyDescent="0.25">
      <c r="A4" s="18">
        <v>1</v>
      </c>
      <c r="B4" s="60" t="s">
        <v>135</v>
      </c>
      <c r="C4" s="21" t="s">
        <v>127</v>
      </c>
      <c r="D4" s="21" t="s">
        <v>126</v>
      </c>
      <c r="E4" s="21" t="s">
        <v>125</v>
      </c>
      <c r="F4" s="21" t="s">
        <v>25</v>
      </c>
      <c r="G4" s="60" t="s">
        <v>136</v>
      </c>
      <c r="H4" s="54">
        <v>1568000</v>
      </c>
    </row>
    <row r="5" spans="1:8" s="19" customFormat="1" x14ac:dyDescent="0.25">
      <c r="A5" s="140" t="s">
        <v>475</v>
      </c>
      <c r="B5" s="140"/>
      <c r="C5" s="140"/>
      <c r="D5" s="140"/>
      <c r="E5" s="140"/>
      <c r="F5" s="140"/>
      <c r="G5" s="140"/>
      <c r="H5" s="70">
        <f>SUM(H4)</f>
        <v>1568000</v>
      </c>
    </row>
    <row r="6" spans="1:8" s="59" customFormat="1" ht="50.1" customHeight="1" x14ac:dyDescent="0.25">
      <c r="A6" s="18">
        <v>2</v>
      </c>
      <c r="B6" s="60" t="s">
        <v>129</v>
      </c>
      <c r="C6" s="21" t="s">
        <v>131</v>
      </c>
      <c r="D6" s="21" t="s">
        <v>23</v>
      </c>
      <c r="E6" s="21" t="s">
        <v>124</v>
      </c>
      <c r="F6" s="21" t="s">
        <v>25</v>
      </c>
      <c r="G6" s="60" t="s">
        <v>130</v>
      </c>
      <c r="H6" s="62">
        <v>1300000</v>
      </c>
    </row>
    <row r="7" spans="1:8" s="59" customFormat="1" ht="69" customHeight="1" x14ac:dyDescent="0.25">
      <c r="A7" s="18">
        <v>3</v>
      </c>
      <c r="B7" s="60" t="s">
        <v>137</v>
      </c>
      <c r="C7" s="21" t="s">
        <v>527</v>
      </c>
      <c r="D7" s="21" t="s">
        <v>23</v>
      </c>
      <c r="E7" s="21" t="s">
        <v>21</v>
      </c>
      <c r="F7" s="21" t="s">
        <v>22</v>
      </c>
      <c r="G7" s="60" t="s">
        <v>74</v>
      </c>
      <c r="H7" s="54">
        <v>1000000</v>
      </c>
    </row>
    <row r="8" spans="1:8" s="59" customFormat="1" ht="50.1" customHeight="1" x14ac:dyDescent="0.25">
      <c r="A8" s="18">
        <v>4</v>
      </c>
      <c r="B8" s="60" t="s">
        <v>370</v>
      </c>
      <c r="C8" s="61" t="s">
        <v>369</v>
      </c>
      <c r="D8" s="61" t="s">
        <v>371</v>
      </c>
      <c r="E8" s="60" t="s">
        <v>150</v>
      </c>
      <c r="F8" s="21" t="s">
        <v>351</v>
      </c>
      <c r="G8" s="60" t="s">
        <v>74</v>
      </c>
      <c r="H8" s="54">
        <v>1283000</v>
      </c>
    </row>
    <row r="9" spans="1:8" s="59" customFormat="1" ht="50.1" customHeight="1" x14ac:dyDescent="0.25">
      <c r="A9" s="64">
        <v>5</v>
      </c>
      <c r="B9" s="60" t="s">
        <v>373</v>
      </c>
      <c r="C9" s="61" t="s">
        <v>372</v>
      </c>
      <c r="D9" s="61" t="s">
        <v>371</v>
      </c>
      <c r="E9" s="60" t="s">
        <v>155</v>
      </c>
      <c r="F9" s="60" t="s">
        <v>22</v>
      </c>
      <c r="G9" s="60" t="s">
        <v>74</v>
      </c>
      <c r="H9" s="54">
        <v>1256000</v>
      </c>
    </row>
    <row r="10" spans="1:8" s="19" customFormat="1" ht="90" customHeight="1" x14ac:dyDescent="0.25">
      <c r="A10" s="18">
        <v>6</v>
      </c>
      <c r="B10" s="66" t="s">
        <v>509</v>
      </c>
      <c r="C10" s="21" t="s">
        <v>508</v>
      </c>
      <c r="D10" s="21" t="s">
        <v>23</v>
      </c>
      <c r="E10" s="21" t="s">
        <v>156</v>
      </c>
      <c r="F10" s="21" t="s">
        <v>25</v>
      </c>
      <c r="G10" s="66" t="s">
        <v>68</v>
      </c>
      <c r="H10" s="54">
        <v>1200000</v>
      </c>
    </row>
    <row r="11" spans="1:8" s="19" customFormat="1" x14ac:dyDescent="0.25">
      <c r="A11" s="140" t="s">
        <v>475</v>
      </c>
      <c r="B11" s="140"/>
      <c r="C11" s="140"/>
      <c r="D11" s="140"/>
      <c r="E11" s="140"/>
      <c r="F11" s="140"/>
      <c r="G11" s="140"/>
      <c r="H11" s="70">
        <f>SUM(H6:H10)</f>
        <v>6039000</v>
      </c>
    </row>
    <row r="12" spans="1:8" s="59" customFormat="1" ht="65.25" customHeight="1" x14ac:dyDescent="0.25">
      <c r="A12" s="64">
        <v>7</v>
      </c>
      <c r="B12" s="60" t="s">
        <v>133</v>
      </c>
      <c r="C12" s="21" t="s">
        <v>132</v>
      </c>
      <c r="D12" s="21" t="s">
        <v>595</v>
      </c>
      <c r="E12" s="21" t="s">
        <v>594</v>
      </c>
      <c r="F12" s="21" t="s">
        <v>22</v>
      </c>
      <c r="G12" s="60" t="s">
        <v>134</v>
      </c>
      <c r="H12" s="62">
        <v>1077000</v>
      </c>
    </row>
    <row r="13" spans="1:8" s="59" customFormat="1" ht="50.1" customHeight="1" x14ac:dyDescent="0.25">
      <c r="A13" s="18">
        <v>8</v>
      </c>
      <c r="B13" s="60" t="s">
        <v>345</v>
      </c>
      <c r="C13" s="61" t="s">
        <v>344</v>
      </c>
      <c r="D13" s="21" t="s">
        <v>17</v>
      </c>
      <c r="E13" s="60" t="s">
        <v>346</v>
      </c>
      <c r="F13" s="60" t="s">
        <v>343</v>
      </c>
      <c r="G13" s="60" t="s">
        <v>68</v>
      </c>
      <c r="H13" s="65">
        <v>1400000</v>
      </c>
    </row>
    <row r="14" spans="1:8" s="59" customFormat="1" ht="50.1" customHeight="1" x14ac:dyDescent="0.25">
      <c r="A14" s="18">
        <v>9</v>
      </c>
      <c r="B14" s="60" t="s">
        <v>347</v>
      </c>
      <c r="C14" s="61" t="s">
        <v>348</v>
      </c>
      <c r="D14" s="21" t="s">
        <v>17</v>
      </c>
      <c r="E14" s="60" t="s">
        <v>346</v>
      </c>
      <c r="F14" s="60" t="s">
        <v>343</v>
      </c>
      <c r="G14" s="60" t="s">
        <v>68</v>
      </c>
      <c r="H14" s="65">
        <v>1378000</v>
      </c>
    </row>
    <row r="15" spans="1:8" s="59" customFormat="1" ht="50.1" customHeight="1" x14ac:dyDescent="0.25">
      <c r="A15" s="18">
        <v>10</v>
      </c>
      <c r="B15" s="60" t="s">
        <v>350</v>
      </c>
      <c r="C15" s="61" t="s">
        <v>349</v>
      </c>
      <c r="D15" s="21" t="s">
        <v>17</v>
      </c>
      <c r="E15" s="60" t="s">
        <v>352</v>
      </c>
      <c r="F15" s="21" t="s">
        <v>351</v>
      </c>
      <c r="G15" s="60" t="s">
        <v>130</v>
      </c>
      <c r="H15" s="65">
        <v>1350000</v>
      </c>
    </row>
    <row r="16" spans="1:8" s="59" customFormat="1" ht="50.1" customHeight="1" x14ac:dyDescent="0.25">
      <c r="A16" s="18">
        <v>11</v>
      </c>
      <c r="B16" s="60" t="s">
        <v>360</v>
      </c>
      <c r="C16" s="61" t="s">
        <v>359</v>
      </c>
      <c r="D16" s="21" t="s">
        <v>17</v>
      </c>
      <c r="E16" s="60" t="s">
        <v>361</v>
      </c>
      <c r="F16" s="60" t="s">
        <v>22</v>
      </c>
      <c r="G16" s="60" t="s">
        <v>74</v>
      </c>
      <c r="H16" s="54">
        <v>1300000</v>
      </c>
    </row>
    <row r="17" spans="1:8" s="59" customFormat="1" ht="50.1" customHeight="1" x14ac:dyDescent="0.25">
      <c r="A17" s="18">
        <v>12</v>
      </c>
      <c r="B17" s="60" t="s">
        <v>363</v>
      </c>
      <c r="C17" s="61" t="s">
        <v>362</v>
      </c>
      <c r="D17" s="21" t="s">
        <v>17</v>
      </c>
      <c r="E17" s="60" t="s">
        <v>364</v>
      </c>
      <c r="F17" s="60" t="s">
        <v>22</v>
      </c>
      <c r="G17" s="60" t="s">
        <v>74</v>
      </c>
      <c r="H17" s="54">
        <v>1200000</v>
      </c>
    </row>
    <row r="18" spans="1:8" s="19" customFormat="1" x14ac:dyDescent="0.25">
      <c r="A18" s="140" t="s">
        <v>475</v>
      </c>
      <c r="B18" s="140"/>
      <c r="C18" s="140"/>
      <c r="D18" s="140"/>
      <c r="E18" s="140"/>
      <c r="F18" s="140"/>
      <c r="G18" s="140"/>
      <c r="H18" s="70">
        <f>SUM(H12:H17)</f>
        <v>7705000</v>
      </c>
    </row>
    <row r="19" spans="1:8" s="59" customFormat="1" ht="50.1" customHeight="1" x14ac:dyDescent="0.25">
      <c r="A19" s="18">
        <v>13</v>
      </c>
      <c r="B19" s="60" t="s">
        <v>459</v>
      </c>
      <c r="C19" s="21" t="s">
        <v>444</v>
      </c>
      <c r="D19" s="21" t="s">
        <v>13</v>
      </c>
      <c r="E19" s="21" t="s">
        <v>164</v>
      </c>
      <c r="F19" s="21" t="s">
        <v>40</v>
      </c>
      <c r="G19" s="60" t="s">
        <v>74</v>
      </c>
      <c r="H19" s="54">
        <v>969000</v>
      </c>
    </row>
    <row r="20" spans="1:8" s="63" customFormat="1" ht="50.1" customHeight="1" x14ac:dyDescent="0.25">
      <c r="A20" s="64">
        <v>14</v>
      </c>
      <c r="B20" s="60" t="s">
        <v>498</v>
      </c>
      <c r="C20" s="21" t="s">
        <v>502</v>
      </c>
      <c r="D20" s="92" t="s">
        <v>499</v>
      </c>
      <c r="E20" s="92" t="s">
        <v>500</v>
      </c>
      <c r="F20" s="92" t="s">
        <v>22</v>
      </c>
      <c r="G20" s="92" t="s">
        <v>501</v>
      </c>
      <c r="H20" s="93">
        <v>1178000</v>
      </c>
    </row>
    <row r="21" spans="1:8" s="19" customFormat="1" x14ac:dyDescent="0.25">
      <c r="A21" s="140" t="s">
        <v>475</v>
      </c>
      <c r="B21" s="140"/>
      <c r="C21" s="140"/>
      <c r="D21" s="140"/>
      <c r="E21" s="140"/>
      <c r="F21" s="140"/>
      <c r="G21" s="140"/>
      <c r="H21" s="70">
        <f>SUM(H19:H20)</f>
        <v>2147000</v>
      </c>
    </row>
    <row r="22" spans="1:8" s="59" customFormat="1" ht="50.1" customHeight="1" x14ac:dyDescent="0.25">
      <c r="A22" s="18">
        <v>15</v>
      </c>
      <c r="B22" s="60" t="s">
        <v>457</v>
      </c>
      <c r="C22" s="21" t="s">
        <v>439</v>
      </c>
      <c r="D22" s="21" t="s">
        <v>402</v>
      </c>
      <c r="E22" s="21" t="s">
        <v>441</v>
      </c>
      <c r="F22" s="21" t="s">
        <v>440</v>
      </c>
      <c r="G22" s="60" t="s">
        <v>74</v>
      </c>
      <c r="H22" s="54">
        <v>993000</v>
      </c>
    </row>
    <row r="23" spans="1:8" s="59" customFormat="1" ht="50.1" customHeight="1" x14ac:dyDescent="0.25">
      <c r="A23" s="18">
        <v>16</v>
      </c>
      <c r="B23" s="60" t="s">
        <v>458</v>
      </c>
      <c r="C23" s="21" t="s">
        <v>442</v>
      </c>
      <c r="D23" s="21" t="s">
        <v>402</v>
      </c>
      <c r="E23" s="21" t="s">
        <v>443</v>
      </c>
      <c r="F23" s="21" t="s">
        <v>22</v>
      </c>
      <c r="G23" s="60" t="s">
        <v>74</v>
      </c>
      <c r="H23" s="54">
        <v>1255000</v>
      </c>
    </row>
    <row r="24" spans="1:8" s="19" customFormat="1" x14ac:dyDescent="0.25">
      <c r="A24" s="140" t="s">
        <v>475</v>
      </c>
      <c r="B24" s="140"/>
      <c r="C24" s="140"/>
      <c r="D24" s="140"/>
      <c r="E24" s="140"/>
      <c r="F24" s="140"/>
      <c r="G24" s="140"/>
      <c r="H24" s="70">
        <f>SUM(H22:H23)</f>
        <v>2248000</v>
      </c>
    </row>
    <row r="25" spans="1:8" s="59" customFormat="1" ht="50.1" customHeight="1" x14ac:dyDescent="0.25">
      <c r="A25" s="18">
        <v>17</v>
      </c>
      <c r="B25" s="60" t="s">
        <v>451</v>
      </c>
      <c r="C25" s="21" t="s">
        <v>412</v>
      </c>
      <c r="D25" s="21" t="s">
        <v>406</v>
      </c>
      <c r="E25" s="21" t="s">
        <v>174</v>
      </c>
      <c r="F25" s="21" t="s">
        <v>40</v>
      </c>
      <c r="G25" s="60" t="s">
        <v>74</v>
      </c>
      <c r="H25" s="54">
        <v>850000</v>
      </c>
    </row>
    <row r="26" spans="1:8" s="59" customFormat="1" ht="50.1" customHeight="1" x14ac:dyDescent="0.25">
      <c r="A26" s="18">
        <v>18</v>
      </c>
      <c r="B26" s="60" t="s">
        <v>452</v>
      </c>
      <c r="C26" s="21" t="s">
        <v>411</v>
      </c>
      <c r="D26" s="21" t="s">
        <v>406</v>
      </c>
      <c r="E26" s="21" t="s">
        <v>410</v>
      </c>
      <c r="F26" s="21" t="s">
        <v>25</v>
      </c>
      <c r="G26" s="60" t="s">
        <v>74</v>
      </c>
      <c r="H26" s="54">
        <v>883000</v>
      </c>
    </row>
    <row r="27" spans="1:8" s="59" customFormat="1" ht="50.1" customHeight="1" x14ac:dyDescent="0.25">
      <c r="A27" s="18">
        <v>19</v>
      </c>
      <c r="B27" s="60" t="s">
        <v>453</v>
      </c>
      <c r="C27" s="21" t="s">
        <v>407</v>
      </c>
      <c r="D27" s="21" t="s">
        <v>406</v>
      </c>
      <c r="E27" s="21" t="s">
        <v>404</v>
      </c>
      <c r="F27" s="21" t="s">
        <v>405</v>
      </c>
      <c r="G27" s="60" t="s">
        <v>74</v>
      </c>
      <c r="H27" s="54">
        <v>861000</v>
      </c>
    </row>
    <row r="28" spans="1:8" s="59" customFormat="1" ht="50.1" customHeight="1" x14ac:dyDescent="0.25">
      <c r="A28" s="18">
        <v>20</v>
      </c>
      <c r="B28" s="60" t="s">
        <v>454</v>
      </c>
      <c r="C28" s="21" t="s">
        <v>409</v>
      </c>
      <c r="D28" s="21" t="s">
        <v>406</v>
      </c>
      <c r="E28" s="21" t="s">
        <v>408</v>
      </c>
      <c r="F28" s="21" t="s">
        <v>40</v>
      </c>
      <c r="G28" s="60" t="s">
        <v>74</v>
      </c>
      <c r="H28" s="54">
        <v>999000</v>
      </c>
    </row>
    <row r="29" spans="1:8" s="59" customFormat="1" ht="50.1" customHeight="1" x14ac:dyDescent="0.25">
      <c r="A29" s="18">
        <v>21</v>
      </c>
      <c r="B29" s="60" t="s">
        <v>341</v>
      </c>
      <c r="C29" s="21" t="s">
        <v>340</v>
      </c>
      <c r="D29" s="21" t="s">
        <v>339</v>
      </c>
      <c r="E29" s="60" t="s">
        <v>342</v>
      </c>
      <c r="F29" s="60" t="s">
        <v>343</v>
      </c>
      <c r="G29" s="60" t="s">
        <v>68</v>
      </c>
      <c r="H29" s="54">
        <v>1124000</v>
      </c>
    </row>
    <row r="30" spans="1:8" s="63" customFormat="1" ht="50.1" customHeight="1" x14ac:dyDescent="0.25">
      <c r="A30" s="18">
        <v>22</v>
      </c>
      <c r="B30" s="60" t="s">
        <v>483</v>
      </c>
      <c r="C30" s="21" t="s">
        <v>482</v>
      </c>
      <c r="D30" s="21" t="s">
        <v>339</v>
      </c>
      <c r="E30" s="21" t="s">
        <v>484</v>
      </c>
      <c r="F30" s="21" t="s">
        <v>351</v>
      </c>
      <c r="G30" s="60" t="s">
        <v>74</v>
      </c>
      <c r="H30" s="54">
        <v>939000</v>
      </c>
    </row>
    <row r="31" spans="1:8" s="100" customFormat="1" ht="50.1" customHeight="1" x14ac:dyDescent="0.25">
      <c r="A31" s="97">
        <v>23</v>
      </c>
      <c r="B31" s="103" t="s">
        <v>600</v>
      </c>
      <c r="C31" s="103" t="s">
        <v>599</v>
      </c>
      <c r="D31" s="99" t="s">
        <v>339</v>
      </c>
      <c r="E31" s="99" t="s">
        <v>597</v>
      </c>
      <c r="F31" s="99" t="s">
        <v>351</v>
      </c>
      <c r="G31" s="98" t="s">
        <v>598</v>
      </c>
      <c r="H31" s="96">
        <v>600000</v>
      </c>
    </row>
    <row r="32" spans="1:8" s="19" customFormat="1" x14ac:dyDescent="0.25">
      <c r="A32" s="140" t="s">
        <v>475</v>
      </c>
      <c r="B32" s="140"/>
      <c r="C32" s="140"/>
      <c r="D32" s="140"/>
      <c r="E32" s="140"/>
      <c r="F32" s="140"/>
      <c r="G32" s="140"/>
      <c r="H32" s="70">
        <f>SUM(H25:H31)</f>
        <v>6256000</v>
      </c>
    </row>
    <row r="33" spans="1:8" s="59" customFormat="1" ht="50.1" customHeight="1" x14ac:dyDescent="0.25">
      <c r="A33" s="18">
        <v>24</v>
      </c>
      <c r="B33" s="60" t="s">
        <v>379</v>
      </c>
      <c r="C33" s="61" t="s">
        <v>378</v>
      </c>
      <c r="D33" s="61" t="s">
        <v>380</v>
      </c>
      <c r="E33" s="60" t="s">
        <v>381</v>
      </c>
      <c r="F33" s="60" t="s">
        <v>10</v>
      </c>
      <c r="G33" s="60" t="s">
        <v>74</v>
      </c>
      <c r="H33" s="54">
        <v>800000</v>
      </c>
    </row>
    <row r="34" spans="1:8" s="59" customFormat="1" ht="50.1" customHeight="1" x14ac:dyDescent="0.25">
      <c r="A34" s="18">
        <v>25</v>
      </c>
      <c r="B34" s="60" t="s">
        <v>383</v>
      </c>
      <c r="C34" s="61" t="s">
        <v>382</v>
      </c>
      <c r="D34" s="61" t="s">
        <v>380</v>
      </c>
      <c r="E34" s="60" t="s">
        <v>384</v>
      </c>
      <c r="F34" s="60" t="s">
        <v>10</v>
      </c>
      <c r="G34" s="60" t="s">
        <v>74</v>
      </c>
      <c r="H34" s="54">
        <v>665000</v>
      </c>
    </row>
    <row r="35" spans="1:8" s="59" customFormat="1" ht="50.1" customHeight="1" x14ac:dyDescent="0.25">
      <c r="A35" s="18">
        <v>26</v>
      </c>
      <c r="B35" s="60" t="s">
        <v>448</v>
      </c>
      <c r="C35" s="21" t="s">
        <v>447</v>
      </c>
      <c r="D35" s="21" t="s">
        <v>380</v>
      </c>
      <c r="E35" s="21" t="s">
        <v>177</v>
      </c>
      <c r="F35" s="21" t="s">
        <v>331</v>
      </c>
      <c r="G35" s="60" t="s">
        <v>68</v>
      </c>
      <c r="H35" s="62">
        <v>1251000</v>
      </c>
    </row>
    <row r="36" spans="1:8" s="59" customFormat="1" ht="50.1" customHeight="1" x14ac:dyDescent="0.25">
      <c r="A36" s="18">
        <v>27</v>
      </c>
      <c r="B36" s="60" t="s">
        <v>455</v>
      </c>
      <c r="C36" s="21" t="s">
        <v>434</v>
      </c>
      <c r="D36" s="21" t="s">
        <v>380</v>
      </c>
      <c r="E36" s="21" t="s">
        <v>435</v>
      </c>
      <c r="F36" s="21" t="s">
        <v>40</v>
      </c>
      <c r="G36" s="60" t="s">
        <v>74</v>
      </c>
      <c r="H36" s="54">
        <v>677000</v>
      </c>
    </row>
    <row r="37" spans="1:8" s="59" customFormat="1" ht="50.1" customHeight="1" x14ac:dyDescent="0.25">
      <c r="A37" s="18">
        <v>28</v>
      </c>
      <c r="B37" s="60" t="s">
        <v>456</v>
      </c>
      <c r="C37" s="21" t="s">
        <v>436</v>
      </c>
      <c r="D37" s="21" t="s">
        <v>380</v>
      </c>
      <c r="E37" s="21" t="s">
        <v>438</v>
      </c>
      <c r="F37" s="21" t="s">
        <v>437</v>
      </c>
      <c r="G37" s="60" t="s">
        <v>74</v>
      </c>
      <c r="H37" s="54">
        <v>890000</v>
      </c>
    </row>
    <row r="38" spans="1:8" s="19" customFormat="1" x14ac:dyDescent="0.25">
      <c r="A38" s="140" t="s">
        <v>475</v>
      </c>
      <c r="B38" s="140"/>
      <c r="C38" s="140"/>
      <c r="D38" s="140"/>
      <c r="E38" s="140"/>
      <c r="F38" s="140"/>
      <c r="G38" s="140"/>
      <c r="H38" s="70">
        <f>SUM(H33:H37)</f>
        <v>4283000</v>
      </c>
    </row>
    <row r="39" spans="1:8" s="59" customFormat="1" ht="50.1" customHeight="1" x14ac:dyDescent="0.25">
      <c r="A39" s="18">
        <v>29</v>
      </c>
      <c r="B39" s="60" t="s">
        <v>366</v>
      </c>
      <c r="C39" s="61" t="s">
        <v>365</v>
      </c>
      <c r="D39" s="61" t="s">
        <v>368</v>
      </c>
      <c r="E39" s="60" t="s">
        <v>367</v>
      </c>
      <c r="F39" s="60" t="s">
        <v>22</v>
      </c>
      <c r="G39" s="60" t="s">
        <v>74</v>
      </c>
      <c r="H39" s="54">
        <v>1265000</v>
      </c>
    </row>
    <row r="40" spans="1:8" s="59" customFormat="1" ht="50.1" customHeight="1" x14ac:dyDescent="0.25">
      <c r="A40" s="18">
        <v>30</v>
      </c>
      <c r="B40" s="60" t="s">
        <v>445</v>
      </c>
      <c r="C40" s="21" t="s">
        <v>446</v>
      </c>
      <c r="D40" s="21" t="s">
        <v>403</v>
      </c>
      <c r="E40" s="21" t="s">
        <v>190</v>
      </c>
      <c r="F40" s="21" t="s">
        <v>40</v>
      </c>
      <c r="G40" s="60" t="s">
        <v>68</v>
      </c>
      <c r="H40" s="62">
        <v>631000</v>
      </c>
    </row>
    <row r="41" spans="1:8" s="59" customFormat="1" ht="50.1" customHeight="1" x14ac:dyDescent="0.25">
      <c r="A41" s="18">
        <v>31</v>
      </c>
      <c r="B41" s="60" t="s">
        <v>449</v>
      </c>
      <c r="C41" s="21" t="s">
        <v>414</v>
      </c>
      <c r="D41" s="21" t="s">
        <v>403</v>
      </c>
      <c r="E41" s="21" t="s">
        <v>413</v>
      </c>
      <c r="F41" s="21" t="s">
        <v>22</v>
      </c>
      <c r="G41" s="60" t="s">
        <v>74</v>
      </c>
      <c r="H41" s="54">
        <v>991000</v>
      </c>
    </row>
    <row r="42" spans="1:8" s="59" customFormat="1" ht="50.1" customHeight="1" x14ac:dyDescent="0.25">
      <c r="A42" s="18">
        <v>32</v>
      </c>
      <c r="B42" s="60" t="s">
        <v>460</v>
      </c>
      <c r="C42" s="21" t="s">
        <v>423</v>
      </c>
      <c r="D42" s="21" t="s">
        <v>403</v>
      </c>
      <c r="E42" s="21" t="s">
        <v>424</v>
      </c>
      <c r="F42" s="21" t="s">
        <v>25</v>
      </c>
      <c r="G42" s="60" t="s">
        <v>74</v>
      </c>
      <c r="H42" s="54">
        <v>800000</v>
      </c>
    </row>
    <row r="43" spans="1:8" s="59" customFormat="1" ht="50.1" customHeight="1" x14ac:dyDescent="0.25">
      <c r="A43" s="18">
        <v>33</v>
      </c>
      <c r="B43" s="60" t="s">
        <v>461</v>
      </c>
      <c r="C43" s="21" t="s">
        <v>421</v>
      </c>
      <c r="D43" s="21" t="s">
        <v>403</v>
      </c>
      <c r="E43" s="21" t="s">
        <v>422</v>
      </c>
      <c r="F43" s="21" t="s">
        <v>25</v>
      </c>
      <c r="G43" s="60" t="s">
        <v>74</v>
      </c>
      <c r="H43" s="54">
        <v>861000</v>
      </c>
    </row>
    <row r="44" spans="1:8" s="59" customFormat="1" ht="50.1" customHeight="1" x14ac:dyDescent="0.25">
      <c r="A44" s="18">
        <v>34</v>
      </c>
      <c r="B44" s="60" t="s">
        <v>450</v>
      </c>
      <c r="C44" s="21" t="s">
        <v>417</v>
      </c>
      <c r="D44" s="21" t="s">
        <v>403</v>
      </c>
      <c r="E44" s="21" t="s">
        <v>415</v>
      </c>
      <c r="F44" s="21" t="s">
        <v>416</v>
      </c>
      <c r="G44" s="60" t="s">
        <v>74</v>
      </c>
      <c r="H44" s="54">
        <v>945000</v>
      </c>
    </row>
    <row r="45" spans="1:8" s="19" customFormat="1" x14ac:dyDescent="0.25">
      <c r="A45" s="140" t="s">
        <v>475</v>
      </c>
      <c r="B45" s="140"/>
      <c r="C45" s="140"/>
      <c r="D45" s="140"/>
      <c r="E45" s="140"/>
      <c r="F45" s="140"/>
      <c r="G45" s="140"/>
      <c r="H45" s="70">
        <f>SUM(H39:H44)</f>
        <v>5493000</v>
      </c>
    </row>
    <row r="46" spans="1:8" s="59" customFormat="1" ht="50.1" customHeight="1" x14ac:dyDescent="0.25">
      <c r="A46" s="18">
        <v>35</v>
      </c>
      <c r="B46" s="60" t="s">
        <v>463</v>
      </c>
      <c r="C46" s="21" t="s">
        <v>432</v>
      </c>
      <c r="D46" s="21" t="s">
        <v>420</v>
      </c>
      <c r="E46" s="21" t="s">
        <v>433</v>
      </c>
      <c r="F46" s="21" t="s">
        <v>22</v>
      </c>
      <c r="G46" s="60" t="s">
        <v>74</v>
      </c>
      <c r="H46" s="54">
        <v>979000</v>
      </c>
    </row>
    <row r="47" spans="1:8" s="59" customFormat="1" ht="50.1" customHeight="1" x14ac:dyDescent="0.25">
      <c r="A47" s="18">
        <v>36</v>
      </c>
      <c r="B47" s="60" t="s">
        <v>465</v>
      </c>
      <c r="C47" s="21" t="s">
        <v>466</v>
      </c>
      <c r="D47" s="21" t="s">
        <v>420</v>
      </c>
      <c r="E47" s="21" t="s">
        <v>194</v>
      </c>
      <c r="F47" s="21" t="s">
        <v>25</v>
      </c>
      <c r="G47" s="60" t="s">
        <v>74</v>
      </c>
      <c r="H47" s="54">
        <v>909000</v>
      </c>
    </row>
    <row r="48" spans="1:8" s="63" customFormat="1" ht="50.1" customHeight="1" x14ac:dyDescent="0.25">
      <c r="A48" s="18">
        <v>37</v>
      </c>
      <c r="B48" s="60" t="s">
        <v>467</v>
      </c>
      <c r="C48" s="21" t="s">
        <v>430</v>
      </c>
      <c r="D48" s="21" t="s">
        <v>420</v>
      </c>
      <c r="E48" s="21" t="s">
        <v>431</v>
      </c>
      <c r="F48" s="21" t="s">
        <v>40</v>
      </c>
      <c r="G48" s="60" t="s">
        <v>74</v>
      </c>
      <c r="H48" s="54">
        <v>1067000</v>
      </c>
    </row>
    <row r="49" spans="1:8" s="19" customFormat="1" x14ac:dyDescent="0.25">
      <c r="A49" s="140" t="s">
        <v>475</v>
      </c>
      <c r="B49" s="140"/>
      <c r="C49" s="140"/>
      <c r="D49" s="140"/>
      <c r="E49" s="140"/>
      <c r="F49" s="140"/>
      <c r="G49" s="140"/>
      <c r="H49" s="70">
        <f>SUM(H46:H48)</f>
        <v>2955000</v>
      </c>
    </row>
    <row r="50" spans="1:8" s="59" customFormat="1" ht="50.1" customHeight="1" x14ac:dyDescent="0.25">
      <c r="A50" s="18">
        <v>38</v>
      </c>
      <c r="B50" s="60" t="s">
        <v>462</v>
      </c>
      <c r="C50" s="21" t="s">
        <v>428</v>
      </c>
      <c r="D50" s="21" t="s">
        <v>426</v>
      </c>
      <c r="E50" s="21" t="s">
        <v>429</v>
      </c>
      <c r="F50" s="21" t="s">
        <v>22</v>
      </c>
      <c r="G50" s="60" t="s">
        <v>74</v>
      </c>
      <c r="H50" s="54">
        <v>891000</v>
      </c>
    </row>
    <row r="51" spans="1:8" s="59" customFormat="1" ht="50.1" customHeight="1" x14ac:dyDescent="0.25">
      <c r="A51" s="18">
        <v>39</v>
      </c>
      <c r="B51" s="60" t="s">
        <v>464</v>
      </c>
      <c r="C51" s="21" t="s">
        <v>425</v>
      </c>
      <c r="D51" s="21" t="s">
        <v>426</v>
      </c>
      <c r="E51" s="21" t="s">
        <v>427</v>
      </c>
      <c r="F51" s="21" t="s">
        <v>22</v>
      </c>
      <c r="G51" s="60" t="s">
        <v>74</v>
      </c>
      <c r="H51" s="54">
        <v>743000</v>
      </c>
    </row>
    <row r="52" spans="1:8" s="19" customFormat="1" x14ac:dyDescent="0.25">
      <c r="A52" s="140" t="s">
        <v>475</v>
      </c>
      <c r="B52" s="140"/>
      <c r="C52" s="140"/>
      <c r="D52" s="140"/>
      <c r="E52" s="140"/>
      <c r="F52" s="140"/>
      <c r="G52" s="140"/>
      <c r="H52" s="70">
        <f>SUM(H50:H51)</f>
        <v>1634000</v>
      </c>
    </row>
    <row r="53" spans="1:8" s="19" customFormat="1" ht="50.1" customHeight="1" x14ac:dyDescent="0.25">
      <c r="A53" s="18">
        <v>40</v>
      </c>
      <c r="B53" s="66" t="s">
        <v>71</v>
      </c>
      <c r="C53" s="21" t="s">
        <v>65</v>
      </c>
      <c r="D53" s="21" t="s">
        <v>51</v>
      </c>
      <c r="E53" s="21" t="s">
        <v>64</v>
      </c>
      <c r="F53" s="21" t="s">
        <v>25</v>
      </c>
      <c r="G53" s="66" t="s">
        <v>74</v>
      </c>
      <c r="H53" s="67">
        <v>650000</v>
      </c>
    </row>
    <row r="54" spans="1:8" s="19" customFormat="1" ht="50.1" customHeight="1" x14ac:dyDescent="0.25">
      <c r="A54" s="18">
        <v>41</v>
      </c>
      <c r="B54" s="66" t="s">
        <v>72</v>
      </c>
      <c r="C54" s="21" t="s">
        <v>70</v>
      </c>
      <c r="D54" s="21" t="s">
        <v>51</v>
      </c>
      <c r="E54" s="21" t="s">
        <v>59</v>
      </c>
      <c r="F54" s="21" t="s">
        <v>25</v>
      </c>
      <c r="G54" s="66" t="s">
        <v>74</v>
      </c>
      <c r="H54" s="67">
        <v>454000</v>
      </c>
    </row>
    <row r="55" spans="1:8" s="19" customFormat="1" ht="50.1" customHeight="1" x14ac:dyDescent="0.25">
      <c r="A55" s="18">
        <v>42</v>
      </c>
      <c r="B55" s="66" t="s">
        <v>73</v>
      </c>
      <c r="C55" s="21" t="s">
        <v>58</v>
      </c>
      <c r="D55" s="21" t="s">
        <v>51</v>
      </c>
      <c r="E55" s="21" t="s">
        <v>57</v>
      </c>
      <c r="F55" s="21" t="s">
        <v>22</v>
      </c>
      <c r="G55" s="66" t="s">
        <v>74</v>
      </c>
      <c r="H55" s="67">
        <v>550000</v>
      </c>
    </row>
    <row r="56" spans="1:8" s="63" customFormat="1" ht="50.1" customHeight="1" x14ac:dyDescent="0.25">
      <c r="A56" s="18">
        <v>43</v>
      </c>
      <c r="B56" s="60" t="s">
        <v>490</v>
      </c>
      <c r="C56" s="21" t="s">
        <v>493</v>
      </c>
      <c r="D56" s="92" t="s">
        <v>51</v>
      </c>
      <c r="E56" s="92" t="s">
        <v>491</v>
      </c>
      <c r="F56" s="21" t="s">
        <v>351</v>
      </c>
      <c r="G56" s="92" t="s">
        <v>492</v>
      </c>
      <c r="H56" s="93">
        <v>847000</v>
      </c>
    </row>
    <row r="57" spans="1:8" s="19" customFormat="1" x14ac:dyDescent="0.25">
      <c r="A57" s="140" t="s">
        <v>475</v>
      </c>
      <c r="B57" s="140"/>
      <c r="C57" s="140"/>
      <c r="D57" s="140"/>
      <c r="E57" s="140"/>
      <c r="F57" s="140"/>
      <c r="G57" s="140"/>
      <c r="H57" s="70">
        <f>SUM(H53:H56)</f>
        <v>2501000</v>
      </c>
    </row>
    <row r="58" spans="1:8" s="19" customFormat="1" ht="50.1" customHeight="1" x14ac:dyDescent="0.25">
      <c r="A58" s="18">
        <v>44</v>
      </c>
      <c r="B58" s="66" t="s">
        <v>66</v>
      </c>
      <c r="C58" s="21" t="s">
        <v>67</v>
      </c>
      <c r="D58" s="21" t="s">
        <v>54</v>
      </c>
      <c r="E58" s="21" t="s">
        <v>60</v>
      </c>
      <c r="F58" s="21" t="s">
        <v>40</v>
      </c>
      <c r="G58" s="66" t="s">
        <v>68</v>
      </c>
      <c r="H58" s="67">
        <v>643000</v>
      </c>
    </row>
    <row r="59" spans="1:8" s="19" customFormat="1" x14ac:dyDescent="0.25">
      <c r="A59" s="140" t="s">
        <v>475</v>
      </c>
      <c r="B59" s="140"/>
      <c r="C59" s="140"/>
      <c r="D59" s="140"/>
      <c r="E59" s="140"/>
      <c r="F59" s="140"/>
      <c r="G59" s="140"/>
      <c r="H59" s="70">
        <f>SUM(H58)</f>
        <v>643000</v>
      </c>
    </row>
    <row r="60" spans="1:8" s="19" customFormat="1" ht="50.1" customHeight="1" x14ac:dyDescent="0.25">
      <c r="A60" s="18">
        <v>45</v>
      </c>
      <c r="B60" s="66" t="s">
        <v>69</v>
      </c>
      <c r="C60" s="21" t="s">
        <v>63</v>
      </c>
      <c r="D60" s="21" t="s">
        <v>62</v>
      </c>
      <c r="E60" s="21" t="s">
        <v>61</v>
      </c>
      <c r="F60" s="21" t="s">
        <v>22</v>
      </c>
      <c r="G60" s="66" t="s">
        <v>74</v>
      </c>
      <c r="H60" s="67">
        <v>810000</v>
      </c>
    </row>
    <row r="61" spans="1:8" s="59" customFormat="1" ht="78.75" customHeight="1" x14ac:dyDescent="0.25">
      <c r="A61" s="18">
        <v>46</v>
      </c>
      <c r="B61" s="60" t="s">
        <v>396</v>
      </c>
      <c r="C61" s="61" t="s">
        <v>401</v>
      </c>
      <c r="D61" s="61" t="s">
        <v>62</v>
      </c>
      <c r="E61" s="60" t="s">
        <v>573</v>
      </c>
      <c r="F61" s="21" t="s">
        <v>351</v>
      </c>
      <c r="G61" s="60" t="s">
        <v>74</v>
      </c>
      <c r="H61" s="54">
        <v>653000</v>
      </c>
    </row>
    <row r="62" spans="1:8" s="63" customFormat="1" ht="73.5" customHeight="1" x14ac:dyDescent="0.25">
      <c r="A62" s="64">
        <v>47</v>
      </c>
      <c r="B62" s="60" t="s">
        <v>590</v>
      </c>
      <c r="C62" s="21" t="s">
        <v>589</v>
      </c>
      <c r="D62" s="92" t="s">
        <v>591</v>
      </c>
      <c r="E62" s="60" t="s">
        <v>592</v>
      </c>
      <c r="F62" s="92" t="s">
        <v>22</v>
      </c>
      <c r="G62" s="92" t="s">
        <v>136</v>
      </c>
      <c r="H62" s="93">
        <v>811000</v>
      </c>
    </row>
    <row r="63" spans="1:8" s="19" customFormat="1" x14ac:dyDescent="0.25">
      <c r="A63" s="140" t="s">
        <v>475</v>
      </c>
      <c r="B63" s="140"/>
      <c r="C63" s="140"/>
      <c r="D63" s="140"/>
      <c r="E63" s="140"/>
      <c r="F63" s="140"/>
      <c r="G63" s="140"/>
      <c r="H63" s="70">
        <f>SUM(H60:H62)</f>
        <v>2274000</v>
      </c>
    </row>
    <row r="64" spans="1:8" s="59" customFormat="1" ht="50.1" customHeight="1" x14ac:dyDescent="0.25">
      <c r="A64" s="18">
        <v>48</v>
      </c>
      <c r="B64" s="60" t="s">
        <v>353</v>
      </c>
      <c r="C64" s="61" t="s">
        <v>354</v>
      </c>
      <c r="D64" s="21" t="s">
        <v>356</v>
      </c>
      <c r="E64" s="60" t="s">
        <v>304</v>
      </c>
      <c r="F64" s="60" t="s">
        <v>22</v>
      </c>
      <c r="G64" s="60" t="s">
        <v>68</v>
      </c>
      <c r="H64" s="65">
        <v>682000</v>
      </c>
    </row>
    <row r="65" spans="1:8" s="59" customFormat="1" ht="50.1" customHeight="1" x14ac:dyDescent="0.25">
      <c r="A65" s="18">
        <v>49</v>
      </c>
      <c r="B65" s="60" t="s">
        <v>391</v>
      </c>
      <c r="C65" s="61" t="s">
        <v>398</v>
      </c>
      <c r="D65" s="61" t="s">
        <v>355</v>
      </c>
      <c r="E65" s="60" t="s">
        <v>246</v>
      </c>
      <c r="F65" s="60" t="s">
        <v>343</v>
      </c>
      <c r="G65" s="60" t="s">
        <v>74</v>
      </c>
      <c r="H65" s="54">
        <v>659000</v>
      </c>
    </row>
    <row r="66" spans="1:8" s="59" customFormat="1" ht="50.1" customHeight="1" x14ac:dyDescent="0.25">
      <c r="A66" s="18">
        <v>50</v>
      </c>
      <c r="B66" s="60" t="s">
        <v>394</v>
      </c>
      <c r="C66" s="61" t="s">
        <v>400</v>
      </c>
      <c r="D66" s="61" t="s">
        <v>355</v>
      </c>
      <c r="E66" s="60" t="s">
        <v>395</v>
      </c>
      <c r="F66" s="60" t="s">
        <v>10</v>
      </c>
      <c r="G66" s="60" t="s">
        <v>74</v>
      </c>
      <c r="H66" s="54">
        <v>552000</v>
      </c>
    </row>
    <row r="67" spans="1:8" s="19" customFormat="1" x14ac:dyDescent="0.25">
      <c r="A67" s="140" t="s">
        <v>475</v>
      </c>
      <c r="B67" s="140"/>
      <c r="C67" s="140"/>
      <c r="D67" s="140"/>
      <c r="E67" s="140"/>
      <c r="F67" s="140"/>
      <c r="G67" s="140"/>
      <c r="H67" s="70">
        <f>SUM(H64:H66)</f>
        <v>1893000</v>
      </c>
    </row>
    <row r="68" spans="1:8" s="59" customFormat="1" ht="50.1" customHeight="1" x14ac:dyDescent="0.25">
      <c r="A68" s="18">
        <v>51</v>
      </c>
      <c r="B68" s="60" t="s">
        <v>375</v>
      </c>
      <c r="C68" s="61" t="s">
        <v>374</v>
      </c>
      <c r="D68" s="61" t="s">
        <v>376</v>
      </c>
      <c r="E68" s="60" t="s">
        <v>377</v>
      </c>
      <c r="F68" s="21" t="s">
        <v>351</v>
      </c>
      <c r="G68" s="60" t="s">
        <v>74</v>
      </c>
      <c r="H68" s="54">
        <v>544000</v>
      </c>
    </row>
    <row r="69" spans="1:8" s="19" customFormat="1" x14ac:dyDescent="0.25">
      <c r="A69" s="140" t="s">
        <v>475</v>
      </c>
      <c r="B69" s="140"/>
      <c r="C69" s="140"/>
      <c r="D69" s="140"/>
      <c r="E69" s="140"/>
      <c r="F69" s="140"/>
      <c r="G69" s="140"/>
      <c r="H69" s="70">
        <f>SUM(H68)</f>
        <v>544000</v>
      </c>
    </row>
    <row r="70" spans="1:8" s="59" customFormat="1" ht="50.1" customHeight="1" x14ac:dyDescent="0.25">
      <c r="A70" s="18">
        <v>52</v>
      </c>
      <c r="B70" s="60" t="s">
        <v>358</v>
      </c>
      <c r="C70" s="61" t="s">
        <v>357</v>
      </c>
      <c r="D70" s="61" t="s">
        <v>8</v>
      </c>
      <c r="E70" s="60" t="s">
        <v>9</v>
      </c>
      <c r="F70" s="60" t="s">
        <v>22</v>
      </c>
      <c r="G70" s="60" t="s">
        <v>68</v>
      </c>
      <c r="H70" s="65">
        <v>692000</v>
      </c>
    </row>
    <row r="71" spans="1:8" s="19" customFormat="1" x14ac:dyDescent="0.25">
      <c r="A71" s="140" t="s">
        <v>475</v>
      </c>
      <c r="B71" s="140"/>
      <c r="C71" s="140"/>
      <c r="D71" s="140"/>
      <c r="E71" s="140"/>
      <c r="F71" s="140"/>
      <c r="G71" s="140"/>
      <c r="H71" s="70">
        <f>SUM(H70)</f>
        <v>692000</v>
      </c>
    </row>
    <row r="72" spans="1:8" s="94" customFormat="1" ht="99.75" customHeight="1" x14ac:dyDescent="0.25">
      <c r="A72" s="64">
        <v>53</v>
      </c>
      <c r="B72" s="92" t="s">
        <v>515</v>
      </c>
      <c r="C72" s="21" t="s">
        <v>513</v>
      </c>
      <c r="D72" s="21" t="s">
        <v>472</v>
      </c>
      <c r="E72" s="21" t="s">
        <v>596</v>
      </c>
      <c r="F72" s="21" t="s">
        <v>512</v>
      </c>
      <c r="G72" s="92" t="s">
        <v>514</v>
      </c>
      <c r="H72" s="104">
        <v>566000</v>
      </c>
    </row>
    <row r="73" spans="1:8" s="19" customFormat="1" x14ac:dyDescent="0.25">
      <c r="A73" s="140" t="s">
        <v>475</v>
      </c>
      <c r="B73" s="140"/>
      <c r="C73" s="140"/>
      <c r="D73" s="140"/>
      <c r="E73" s="140"/>
      <c r="F73" s="140"/>
      <c r="G73" s="140"/>
      <c r="H73" s="70">
        <f>SUM(H72)</f>
        <v>566000</v>
      </c>
    </row>
    <row r="74" spans="1:8" s="59" customFormat="1" ht="50.1" customHeight="1" x14ac:dyDescent="0.25">
      <c r="A74" s="18">
        <v>54</v>
      </c>
      <c r="B74" s="60" t="s">
        <v>388</v>
      </c>
      <c r="C74" s="61" t="s">
        <v>389</v>
      </c>
      <c r="D74" s="61" t="s">
        <v>128</v>
      </c>
      <c r="E74" s="60" t="s">
        <v>390</v>
      </c>
      <c r="F74" s="60" t="s">
        <v>343</v>
      </c>
      <c r="G74" s="60" t="s">
        <v>74</v>
      </c>
      <c r="H74" s="54">
        <v>578000</v>
      </c>
    </row>
    <row r="75" spans="1:8" s="59" customFormat="1" ht="50.1" customHeight="1" x14ac:dyDescent="0.25">
      <c r="A75" s="18">
        <v>55</v>
      </c>
      <c r="B75" s="60" t="s">
        <v>392</v>
      </c>
      <c r="C75" s="61" t="s">
        <v>399</v>
      </c>
      <c r="D75" s="61" t="s">
        <v>128</v>
      </c>
      <c r="E75" s="60" t="s">
        <v>393</v>
      </c>
      <c r="F75" s="60" t="s">
        <v>10</v>
      </c>
      <c r="G75" s="60" t="s">
        <v>74</v>
      </c>
      <c r="H75" s="54">
        <v>533000</v>
      </c>
    </row>
    <row r="76" spans="1:8" s="19" customFormat="1" x14ac:dyDescent="0.25">
      <c r="A76" s="140" t="s">
        <v>475</v>
      </c>
      <c r="B76" s="140"/>
      <c r="C76" s="140"/>
      <c r="D76" s="140"/>
      <c r="E76" s="140"/>
      <c r="F76" s="140"/>
      <c r="G76" s="140"/>
      <c r="H76" s="70">
        <f>SUM(H74:H75)</f>
        <v>1111000</v>
      </c>
    </row>
    <row r="77" spans="1:8" s="59" customFormat="1" ht="50.1" customHeight="1" x14ac:dyDescent="0.25">
      <c r="A77" s="18">
        <v>56</v>
      </c>
      <c r="B77" s="60" t="s">
        <v>386</v>
      </c>
      <c r="C77" s="61" t="s">
        <v>385</v>
      </c>
      <c r="D77" s="61" t="s">
        <v>114</v>
      </c>
      <c r="E77" s="60" t="s">
        <v>387</v>
      </c>
      <c r="F77" s="60" t="s">
        <v>343</v>
      </c>
      <c r="G77" s="60" t="s">
        <v>74</v>
      </c>
      <c r="H77" s="54">
        <v>746000</v>
      </c>
    </row>
    <row r="78" spans="1:8" s="63" customFormat="1" ht="50.1" customHeight="1" x14ac:dyDescent="0.25">
      <c r="A78" s="64">
        <v>57</v>
      </c>
      <c r="B78" s="60" t="s">
        <v>485</v>
      </c>
      <c r="C78" s="21" t="s">
        <v>486</v>
      </c>
      <c r="D78" s="92" t="s">
        <v>114</v>
      </c>
      <c r="E78" s="92" t="s">
        <v>487</v>
      </c>
      <c r="F78" s="21" t="s">
        <v>351</v>
      </c>
      <c r="G78" s="92" t="s">
        <v>136</v>
      </c>
      <c r="H78" s="93">
        <v>506000</v>
      </c>
    </row>
    <row r="79" spans="1:8" s="19" customFormat="1" x14ac:dyDescent="0.25">
      <c r="A79" s="140" t="s">
        <v>475</v>
      </c>
      <c r="B79" s="140"/>
      <c r="C79" s="140"/>
      <c r="D79" s="140"/>
      <c r="E79" s="140"/>
      <c r="F79" s="140"/>
      <c r="G79" s="140"/>
      <c r="H79" s="70">
        <f>SUM(H77:H78)</f>
        <v>1252000</v>
      </c>
    </row>
    <row r="80" spans="1:8" s="19" customFormat="1" x14ac:dyDescent="0.25">
      <c r="A80" s="141" t="s">
        <v>14</v>
      </c>
      <c r="B80" s="141"/>
      <c r="C80" s="141"/>
      <c r="D80" s="141"/>
      <c r="E80" s="141"/>
      <c r="F80" s="141"/>
      <c r="G80" s="141"/>
      <c r="H80" s="72">
        <f>SUM(H5,H11,H18,H21,H24,H32,H38,H45,H49,H52,H57,H59,H63,H67,H69,H71,H73,H76,H79)</f>
        <v>51804000</v>
      </c>
    </row>
  </sheetData>
  <mergeCells count="29">
    <mergeCell ref="A69:G69"/>
    <mergeCell ref="A71:G71"/>
    <mergeCell ref="A76:G76"/>
    <mergeCell ref="A79:G79"/>
    <mergeCell ref="A80:G80"/>
    <mergeCell ref="A73:G73"/>
    <mergeCell ref="A11:G11"/>
    <mergeCell ref="A5:G5"/>
    <mergeCell ref="A67:G67"/>
    <mergeCell ref="A18:G18"/>
    <mergeCell ref="A21:G21"/>
    <mergeCell ref="A24:G24"/>
    <mergeCell ref="A32:G32"/>
    <mergeCell ref="A38:G38"/>
    <mergeCell ref="A45:G45"/>
    <mergeCell ref="A49:G49"/>
    <mergeCell ref="A52:G52"/>
    <mergeCell ref="A57:G57"/>
    <mergeCell ref="A59:G59"/>
    <mergeCell ref="A63:G63"/>
    <mergeCell ref="A1:H1"/>
    <mergeCell ref="A2:A3"/>
    <mergeCell ref="B2:B3"/>
    <mergeCell ref="C2:C3"/>
    <mergeCell ref="D2:D3"/>
    <mergeCell ref="E2:E3"/>
    <mergeCell ref="F2:F3"/>
    <mergeCell ref="G2:G3"/>
    <mergeCell ref="H2:H3"/>
  </mergeCells>
  <phoneticPr fontId="4" type="noConversion"/>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075CE-A872-4C4E-80A6-2B8DE5969631}">
  <dimension ref="A1:H37"/>
  <sheetViews>
    <sheetView zoomScaleNormal="100" workbookViewId="0">
      <pane ySplit="3" topLeftCell="A31" activePane="bottomLeft" state="frozen"/>
      <selection activeCell="F1" sqref="F1"/>
      <selection pane="bottomLeft" activeCell="F51" sqref="F51"/>
    </sheetView>
  </sheetViews>
  <sheetFormatPr defaultColWidth="9" defaultRowHeight="16.5" x14ac:dyDescent="0.25"/>
  <cols>
    <col min="1" max="1" width="9.25" style="10" bestFit="1" customWidth="1"/>
    <col min="2" max="2" width="28.75" style="10" bestFit="1" customWidth="1"/>
    <col min="3" max="3" width="50.625" style="10" customWidth="1"/>
    <col min="4" max="4" width="22.125" style="10" customWidth="1"/>
    <col min="5" max="5" width="9" style="20"/>
    <col min="6" max="6" width="15.5" style="20" customWidth="1"/>
    <col min="7" max="7" width="24.375" style="20" bestFit="1" customWidth="1"/>
    <col min="8" max="8" width="14.125" style="10" bestFit="1" customWidth="1"/>
    <col min="9" max="16384" width="9" style="10"/>
  </cols>
  <sheetData>
    <row r="1" spans="1:8" ht="21" x14ac:dyDescent="0.25">
      <c r="A1" s="149" t="s">
        <v>641</v>
      </c>
      <c r="B1" s="149"/>
      <c r="C1" s="149"/>
      <c r="D1" s="149"/>
      <c r="E1" s="149"/>
      <c r="F1" s="149"/>
      <c r="G1" s="149"/>
      <c r="H1" s="149"/>
    </row>
    <row r="2" spans="1:8" s="2" customFormat="1" ht="15.75" x14ac:dyDescent="0.25">
      <c r="A2" s="148" t="s">
        <v>0</v>
      </c>
      <c r="B2" s="148" t="s">
        <v>1</v>
      </c>
      <c r="C2" s="148" t="s">
        <v>2</v>
      </c>
      <c r="D2" s="148" t="s">
        <v>3</v>
      </c>
      <c r="E2" s="148" t="s">
        <v>4</v>
      </c>
      <c r="F2" s="148" t="s">
        <v>5</v>
      </c>
      <c r="G2" s="148" t="s">
        <v>6</v>
      </c>
      <c r="H2" s="148" t="s">
        <v>7</v>
      </c>
    </row>
    <row r="3" spans="1:8" s="2" customFormat="1" ht="15.75" x14ac:dyDescent="0.25">
      <c r="A3" s="148"/>
      <c r="B3" s="148"/>
      <c r="C3" s="148"/>
      <c r="D3" s="148"/>
      <c r="E3" s="148"/>
      <c r="F3" s="148"/>
      <c r="G3" s="148"/>
      <c r="H3" s="148"/>
    </row>
    <row r="4" spans="1:8" s="2" customFormat="1" ht="49.5" x14ac:dyDescent="0.25">
      <c r="A4" s="3">
        <v>1</v>
      </c>
      <c r="B4" s="13" t="s">
        <v>397</v>
      </c>
      <c r="C4" s="8" t="s">
        <v>531</v>
      </c>
      <c r="D4" s="8" t="s">
        <v>532</v>
      </c>
      <c r="E4" s="13" t="s">
        <v>533</v>
      </c>
      <c r="F4" s="86" t="s">
        <v>534</v>
      </c>
      <c r="G4" s="13" t="s">
        <v>530</v>
      </c>
      <c r="H4" s="82">
        <v>1075000</v>
      </c>
    </row>
    <row r="5" spans="1:8" s="19" customFormat="1" x14ac:dyDescent="0.25">
      <c r="A5" s="142" t="s">
        <v>475</v>
      </c>
      <c r="B5" s="143"/>
      <c r="C5" s="143"/>
      <c r="D5" s="143"/>
      <c r="E5" s="143"/>
      <c r="F5" s="143"/>
      <c r="G5" s="144"/>
      <c r="H5" s="70">
        <f>SUM(H4)</f>
        <v>1075000</v>
      </c>
    </row>
    <row r="6" spans="1:8" s="2" customFormat="1" x14ac:dyDescent="0.25">
      <c r="A6" s="3">
        <v>2</v>
      </c>
      <c r="B6" s="13" t="s">
        <v>41</v>
      </c>
      <c r="C6" s="83" t="s">
        <v>535</v>
      </c>
      <c r="D6" s="5" t="s">
        <v>17</v>
      </c>
      <c r="E6" s="13" t="s">
        <v>574</v>
      </c>
      <c r="F6" s="86" t="s">
        <v>536</v>
      </c>
      <c r="G6" s="3" t="s">
        <v>537</v>
      </c>
      <c r="H6" s="85">
        <v>1550000</v>
      </c>
    </row>
    <row r="7" spans="1:8" s="19" customFormat="1" x14ac:dyDescent="0.25">
      <c r="A7" s="142" t="s">
        <v>475</v>
      </c>
      <c r="B7" s="143"/>
      <c r="C7" s="143"/>
      <c r="D7" s="143"/>
      <c r="E7" s="143"/>
      <c r="F7" s="143"/>
      <c r="G7" s="144"/>
      <c r="H7" s="70">
        <f>SUM(H6)</f>
        <v>1550000</v>
      </c>
    </row>
    <row r="8" spans="1:8" s="2" customFormat="1" ht="33" x14ac:dyDescent="0.25">
      <c r="A8" s="3">
        <v>3</v>
      </c>
      <c r="B8" s="13" t="s">
        <v>36</v>
      </c>
      <c r="C8" s="83" t="s">
        <v>538</v>
      </c>
      <c r="D8" s="87" t="s">
        <v>539</v>
      </c>
      <c r="E8" s="13" t="s">
        <v>540</v>
      </c>
      <c r="F8" s="88" t="s">
        <v>541</v>
      </c>
      <c r="G8" s="86" t="s">
        <v>542</v>
      </c>
      <c r="H8" s="12">
        <v>1030000</v>
      </c>
    </row>
    <row r="9" spans="1:8" s="19" customFormat="1" x14ac:dyDescent="0.25">
      <c r="A9" s="142" t="s">
        <v>475</v>
      </c>
      <c r="B9" s="143"/>
      <c r="C9" s="143"/>
      <c r="D9" s="143"/>
      <c r="E9" s="143"/>
      <c r="F9" s="143"/>
      <c r="G9" s="144"/>
      <c r="H9" s="70">
        <f>SUM(H8)</f>
        <v>1030000</v>
      </c>
    </row>
    <row r="10" spans="1:8" s="2" customFormat="1" ht="33" x14ac:dyDescent="0.25">
      <c r="A10" s="3">
        <v>4</v>
      </c>
      <c r="B10" s="13" t="s">
        <v>42</v>
      </c>
      <c r="C10" s="83" t="s">
        <v>543</v>
      </c>
      <c r="D10" s="17" t="s">
        <v>544</v>
      </c>
      <c r="E10" s="13" t="s">
        <v>575</v>
      </c>
      <c r="F10" s="86" t="s">
        <v>545</v>
      </c>
      <c r="G10" s="3" t="s">
        <v>546</v>
      </c>
      <c r="H10" s="85">
        <v>1125000</v>
      </c>
    </row>
    <row r="11" spans="1:8" s="2" customFormat="1" ht="33" x14ac:dyDescent="0.25">
      <c r="A11" s="3">
        <v>5</v>
      </c>
      <c r="B11" s="13" t="s">
        <v>43</v>
      </c>
      <c r="C11" s="83" t="s">
        <v>547</v>
      </c>
      <c r="D11" s="17" t="s">
        <v>544</v>
      </c>
      <c r="E11" s="13" t="s">
        <v>576</v>
      </c>
      <c r="F11" s="86" t="s">
        <v>529</v>
      </c>
      <c r="G11" s="3" t="s">
        <v>546</v>
      </c>
      <c r="H11" s="85">
        <v>1657000</v>
      </c>
    </row>
    <row r="12" spans="1:8" s="19" customFormat="1" x14ac:dyDescent="0.25">
      <c r="A12" s="142" t="s">
        <v>475</v>
      </c>
      <c r="B12" s="143"/>
      <c r="C12" s="143"/>
      <c r="D12" s="143"/>
      <c r="E12" s="143"/>
      <c r="F12" s="143"/>
      <c r="G12" s="144"/>
      <c r="H12" s="70">
        <f>SUM(H10:H11)</f>
        <v>2782000</v>
      </c>
    </row>
    <row r="13" spans="1:8" s="2" customFormat="1" ht="32.25" x14ac:dyDescent="0.25">
      <c r="A13" s="3">
        <v>6</v>
      </c>
      <c r="B13" s="13" t="s">
        <v>44</v>
      </c>
      <c r="C13" s="83" t="s">
        <v>548</v>
      </c>
      <c r="D13" s="5" t="s">
        <v>339</v>
      </c>
      <c r="E13" s="13" t="s">
        <v>577</v>
      </c>
      <c r="F13" s="86" t="s">
        <v>545</v>
      </c>
      <c r="G13" s="3" t="s">
        <v>530</v>
      </c>
      <c r="H13" s="85">
        <v>950000</v>
      </c>
    </row>
    <row r="14" spans="1:8" s="19" customFormat="1" x14ac:dyDescent="0.25">
      <c r="A14" s="142" t="s">
        <v>475</v>
      </c>
      <c r="B14" s="143"/>
      <c r="C14" s="143"/>
      <c r="D14" s="143"/>
      <c r="E14" s="143"/>
      <c r="F14" s="143"/>
      <c r="G14" s="144"/>
      <c r="H14" s="70">
        <f>SUM(H13)</f>
        <v>950000</v>
      </c>
    </row>
    <row r="15" spans="1:8" s="2" customFormat="1" ht="33" x14ac:dyDescent="0.25">
      <c r="A15" s="3">
        <v>7</v>
      </c>
      <c r="B15" s="13" t="s">
        <v>37</v>
      </c>
      <c r="C15" s="83" t="s">
        <v>549</v>
      </c>
      <c r="D15" s="5" t="s">
        <v>89</v>
      </c>
      <c r="E15" s="13" t="s">
        <v>550</v>
      </c>
      <c r="F15" s="86" t="s">
        <v>551</v>
      </c>
      <c r="G15" s="86" t="s">
        <v>123</v>
      </c>
      <c r="H15" s="12">
        <v>1100000</v>
      </c>
    </row>
    <row r="16" spans="1:8" s="19" customFormat="1" x14ac:dyDescent="0.25">
      <c r="A16" s="142" t="s">
        <v>475</v>
      </c>
      <c r="B16" s="143"/>
      <c r="C16" s="143"/>
      <c r="D16" s="143"/>
      <c r="E16" s="143"/>
      <c r="F16" s="143"/>
      <c r="G16" s="144"/>
      <c r="H16" s="70">
        <f>SUM(H15)</f>
        <v>1100000</v>
      </c>
    </row>
    <row r="17" spans="1:8" s="2" customFormat="1" ht="33" x14ac:dyDescent="0.25">
      <c r="A17" s="3">
        <v>8</v>
      </c>
      <c r="B17" s="13" t="s">
        <v>45</v>
      </c>
      <c r="C17" s="83" t="s">
        <v>552</v>
      </c>
      <c r="D17" s="17" t="s">
        <v>553</v>
      </c>
      <c r="E17" s="13" t="s">
        <v>578</v>
      </c>
      <c r="F17" s="86" t="s">
        <v>529</v>
      </c>
      <c r="G17" s="3" t="s">
        <v>546</v>
      </c>
      <c r="H17" s="85">
        <v>1008000</v>
      </c>
    </row>
    <row r="18" spans="1:8" s="2" customFormat="1" ht="33" x14ac:dyDescent="0.25">
      <c r="A18" s="3">
        <v>9</v>
      </c>
      <c r="B18" s="13" t="s">
        <v>46</v>
      </c>
      <c r="C18" s="83" t="s">
        <v>554</v>
      </c>
      <c r="D18" s="17" t="s">
        <v>553</v>
      </c>
      <c r="E18" s="13" t="s">
        <v>578</v>
      </c>
      <c r="F18" s="86" t="s">
        <v>529</v>
      </c>
      <c r="G18" s="3" t="s">
        <v>546</v>
      </c>
      <c r="H18" s="85">
        <v>1908000</v>
      </c>
    </row>
    <row r="19" spans="1:8" s="19" customFormat="1" x14ac:dyDescent="0.25">
      <c r="A19" s="142" t="s">
        <v>475</v>
      </c>
      <c r="B19" s="143"/>
      <c r="C19" s="143"/>
      <c r="D19" s="143"/>
      <c r="E19" s="143"/>
      <c r="F19" s="143"/>
      <c r="G19" s="144"/>
      <c r="H19" s="70">
        <f>SUM(H17:H18)</f>
        <v>2916000</v>
      </c>
    </row>
    <row r="20" spans="1:8" s="2" customFormat="1" x14ac:dyDescent="0.25">
      <c r="A20" s="3">
        <v>10</v>
      </c>
      <c r="B20" s="13" t="s">
        <v>38</v>
      </c>
      <c r="C20" s="83" t="s">
        <v>555</v>
      </c>
      <c r="D20" s="17" t="s">
        <v>556</v>
      </c>
      <c r="E20" s="13" t="s">
        <v>557</v>
      </c>
      <c r="F20" s="86" t="s">
        <v>545</v>
      </c>
      <c r="G20" s="86" t="s">
        <v>123</v>
      </c>
      <c r="H20" s="12">
        <v>1825000</v>
      </c>
    </row>
    <row r="21" spans="1:8" s="2" customFormat="1" ht="33" x14ac:dyDescent="0.25">
      <c r="A21" s="3">
        <v>11</v>
      </c>
      <c r="B21" s="13" t="s">
        <v>39</v>
      </c>
      <c r="C21" s="83" t="s">
        <v>558</v>
      </c>
      <c r="D21" s="17" t="s">
        <v>556</v>
      </c>
      <c r="E21" s="13" t="s">
        <v>559</v>
      </c>
      <c r="F21" s="86" t="s">
        <v>529</v>
      </c>
      <c r="G21" s="86" t="s">
        <v>480</v>
      </c>
      <c r="H21" s="89">
        <v>1475000</v>
      </c>
    </row>
    <row r="22" spans="1:8" s="2" customFormat="1" x14ac:dyDescent="0.25">
      <c r="A22" s="3">
        <v>12</v>
      </c>
      <c r="B22" s="13" t="s">
        <v>587</v>
      </c>
      <c r="C22" s="107" t="s">
        <v>588</v>
      </c>
      <c r="D22" s="108" t="s">
        <v>368</v>
      </c>
      <c r="E22" s="109" t="s">
        <v>586</v>
      </c>
      <c r="F22" s="110" t="s">
        <v>343</v>
      </c>
      <c r="G22" s="13" t="s">
        <v>468</v>
      </c>
      <c r="H22" s="82">
        <v>1386000</v>
      </c>
    </row>
    <row r="23" spans="1:8" s="19" customFormat="1" x14ac:dyDescent="0.25">
      <c r="A23" s="142" t="s">
        <v>475</v>
      </c>
      <c r="B23" s="143"/>
      <c r="C23" s="143"/>
      <c r="D23" s="143"/>
      <c r="E23" s="143"/>
      <c r="F23" s="143"/>
      <c r="G23" s="144"/>
      <c r="H23" s="70">
        <f>SUM(H20:H22)</f>
        <v>4686000</v>
      </c>
    </row>
    <row r="24" spans="1:8" s="2" customFormat="1" ht="32.25" x14ac:dyDescent="0.25">
      <c r="A24" s="3">
        <v>13</v>
      </c>
      <c r="B24" s="13" t="s">
        <v>47</v>
      </c>
      <c r="C24" s="83" t="s">
        <v>560</v>
      </c>
      <c r="D24" s="17" t="s">
        <v>561</v>
      </c>
      <c r="E24" s="13" t="s">
        <v>579</v>
      </c>
      <c r="F24" s="86" t="s">
        <v>529</v>
      </c>
      <c r="G24" s="3" t="s">
        <v>530</v>
      </c>
      <c r="H24" s="85">
        <v>1100000</v>
      </c>
    </row>
    <row r="25" spans="1:8" s="2" customFormat="1" ht="33" x14ac:dyDescent="0.25">
      <c r="A25" s="3">
        <v>14</v>
      </c>
      <c r="B25" s="13" t="s">
        <v>48</v>
      </c>
      <c r="C25" s="83" t="s">
        <v>562</v>
      </c>
      <c r="D25" s="17" t="s">
        <v>561</v>
      </c>
      <c r="E25" s="13" t="s">
        <v>563</v>
      </c>
      <c r="F25" s="86" t="s">
        <v>536</v>
      </c>
      <c r="G25" s="3" t="s">
        <v>546</v>
      </c>
      <c r="H25" s="85">
        <v>1150000</v>
      </c>
    </row>
    <row r="26" spans="1:8" s="2" customFormat="1" x14ac:dyDescent="0.25">
      <c r="A26" s="3">
        <v>15</v>
      </c>
      <c r="B26" s="13" t="s">
        <v>49</v>
      </c>
      <c r="C26" s="83" t="s">
        <v>564</v>
      </c>
      <c r="D26" s="8" t="s">
        <v>561</v>
      </c>
      <c r="E26" s="13" t="s">
        <v>580</v>
      </c>
      <c r="F26" s="86" t="s">
        <v>545</v>
      </c>
      <c r="G26" s="3" t="s">
        <v>546</v>
      </c>
      <c r="H26" s="85">
        <v>2483000</v>
      </c>
    </row>
    <row r="27" spans="1:8" s="19" customFormat="1" x14ac:dyDescent="0.25">
      <c r="A27" s="142" t="s">
        <v>475</v>
      </c>
      <c r="B27" s="143"/>
      <c r="C27" s="143"/>
      <c r="D27" s="143"/>
      <c r="E27" s="143"/>
      <c r="F27" s="143"/>
      <c r="G27" s="144"/>
      <c r="H27" s="70">
        <f>SUM(H24:H26)</f>
        <v>4733000</v>
      </c>
    </row>
    <row r="28" spans="1:8" s="2" customFormat="1" ht="33" x14ac:dyDescent="0.25">
      <c r="A28" s="3">
        <v>16</v>
      </c>
      <c r="B28" s="13" t="s">
        <v>50</v>
      </c>
      <c r="C28" s="83" t="s">
        <v>565</v>
      </c>
      <c r="D28" s="17" t="s">
        <v>528</v>
      </c>
      <c r="E28" s="13" t="s">
        <v>581</v>
      </c>
      <c r="F28" s="86" t="s">
        <v>545</v>
      </c>
      <c r="G28" s="3" t="s">
        <v>530</v>
      </c>
      <c r="H28" s="12">
        <v>776000</v>
      </c>
    </row>
    <row r="29" spans="1:8" s="2" customFormat="1" x14ac:dyDescent="0.25">
      <c r="A29" s="3">
        <v>17</v>
      </c>
      <c r="B29" s="13" t="s">
        <v>52</v>
      </c>
      <c r="C29" s="83" t="s">
        <v>571</v>
      </c>
      <c r="D29" s="17" t="s">
        <v>528</v>
      </c>
      <c r="E29" s="13" t="s">
        <v>582</v>
      </c>
      <c r="F29" s="86" t="s">
        <v>529</v>
      </c>
      <c r="G29" s="3" t="s">
        <v>530</v>
      </c>
      <c r="H29" s="85">
        <v>1164000</v>
      </c>
    </row>
    <row r="30" spans="1:8" s="19" customFormat="1" ht="49.5" x14ac:dyDescent="0.25">
      <c r="A30" s="3">
        <v>18</v>
      </c>
      <c r="B30" s="66" t="s">
        <v>494</v>
      </c>
      <c r="C30" s="21" t="s">
        <v>497</v>
      </c>
      <c r="D30" s="21" t="s">
        <v>495</v>
      </c>
      <c r="E30" s="13" t="s">
        <v>496</v>
      </c>
      <c r="F30" s="69" t="s">
        <v>351</v>
      </c>
      <c r="G30" s="3" t="s">
        <v>546</v>
      </c>
      <c r="H30" s="68">
        <v>628000</v>
      </c>
    </row>
    <row r="31" spans="1:8" s="19" customFormat="1" x14ac:dyDescent="0.25">
      <c r="A31" s="142" t="s">
        <v>475</v>
      </c>
      <c r="B31" s="143"/>
      <c r="C31" s="143"/>
      <c r="D31" s="143"/>
      <c r="E31" s="143"/>
      <c r="F31" s="143"/>
      <c r="G31" s="144"/>
      <c r="H31" s="70">
        <f>SUM(H28:H30)</f>
        <v>2568000</v>
      </c>
    </row>
    <row r="32" spans="1:8" s="2" customFormat="1" x14ac:dyDescent="0.25">
      <c r="A32" s="3">
        <v>19</v>
      </c>
      <c r="B32" s="13" t="s">
        <v>53</v>
      </c>
      <c r="C32" s="83" t="s">
        <v>566</v>
      </c>
      <c r="D32" s="17" t="s">
        <v>567</v>
      </c>
      <c r="E32" s="13" t="s">
        <v>583</v>
      </c>
      <c r="F32" s="86" t="s">
        <v>536</v>
      </c>
      <c r="G32" s="3" t="s">
        <v>530</v>
      </c>
      <c r="H32" s="12">
        <v>661000</v>
      </c>
    </row>
    <row r="33" spans="1:8" s="2" customFormat="1" ht="32.25" x14ac:dyDescent="0.25">
      <c r="A33" s="3">
        <v>20</v>
      </c>
      <c r="B33" s="13" t="s">
        <v>55</v>
      </c>
      <c r="C33" s="83" t="s">
        <v>572</v>
      </c>
      <c r="D33" s="17" t="s">
        <v>567</v>
      </c>
      <c r="E33" s="13" t="s">
        <v>584</v>
      </c>
      <c r="F33" s="86" t="s">
        <v>536</v>
      </c>
      <c r="G33" s="3" t="s">
        <v>530</v>
      </c>
      <c r="H33" s="12">
        <v>830000</v>
      </c>
    </row>
    <row r="34" spans="1:8" s="19" customFormat="1" x14ac:dyDescent="0.25">
      <c r="A34" s="142" t="s">
        <v>475</v>
      </c>
      <c r="B34" s="143"/>
      <c r="C34" s="143"/>
      <c r="D34" s="143"/>
      <c r="E34" s="143"/>
      <c r="F34" s="143"/>
      <c r="G34" s="144"/>
      <c r="H34" s="70">
        <f>SUM(H32:H33)</f>
        <v>1491000</v>
      </c>
    </row>
    <row r="35" spans="1:8" s="2" customFormat="1" x14ac:dyDescent="0.25">
      <c r="A35" s="3">
        <v>21</v>
      </c>
      <c r="B35" s="13" t="s">
        <v>56</v>
      </c>
      <c r="C35" s="83" t="s">
        <v>568</v>
      </c>
      <c r="D35" s="17" t="s">
        <v>569</v>
      </c>
      <c r="E35" s="13" t="s">
        <v>585</v>
      </c>
      <c r="F35" s="86" t="s">
        <v>536</v>
      </c>
      <c r="G35" s="3" t="s">
        <v>530</v>
      </c>
      <c r="H35" s="85">
        <v>727000</v>
      </c>
    </row>
    <row r="36" spans="1:8" s="19" customFormat="1" x14ac:dyDescent="0.25">
      <c r="A36" s="142" t="s">
        <v>475</v>
      </c>
      <c r="B36" s="143"/>
      <c r="C36" s="143"/>
      <c r="D36" s="143"/>
      <c r="E36" s="143"/>
      <c r="F36" s="143"/>
      <c r="G36" s="144"/>
      <c r="H36" s="70">
        <f>SUM(H35)</f>
        <v>727000</v>
      </c>
    </row>
    <row r="37" spans="1:8" s="19" customFormat="1" x14ac:dyDescent="0.25">
      <c r="A37" s="145" t="s">
        <v>14</v>
      </c>
      <c r="B37" s="146"/>
      <c r="C37" s="146"/>
      <c r="D37" s="146"/>
      <c r="E37" s="146"/>
      <c r="F37" s="146"/>
      <c r="G37" s="147"/>
      <c r="H37" s="72">
        <f>SUM(H5,H7,H9,H12,H14,H16,H19,H23,H27,H31,H34,H36)</f>
        <v>25608000</v>
      </c>
    </row>
  </sheetData>
  <mergeCells count="22">
    <mergeCell ref="A1:H1"/>
    <mergeCell ref="G2:G3"/>
    <mergeCell ref="H2:H3"/>
    <mergeCell ref="A9:G9"/>
    <mergeCell ref="A12:G12"/>
    <mergeCell ref="A14:G14"/>
    <mergeCell ref="A16:G16"/>
    <mergeCell ref="A2:A3"/>
    <mergeCell ref="B2:B3"/>
    <mergeCell ref="C2:C3"/>
    <mergeCell ref="A5:G5"/>
    <mergeCell ref="A7:G7"/>
    <mergeCell ref="D2:D3"/>
    <mergeCell ref="E2:E3"/>
    <mergeCell ref="F2:F3"/>
    <mergeCell ref="A36:G36"/>
    <mergeCell ref="A37:G37"/>
    <mergeCell ref="A19:G19"/>
    <mergeCell ref="A23:G23"/>
    <mergeCell ref="A27:G27"/>
    <mergeCell ref="A31:G31"/>
    <mergeCell ref="A34:G34"/>
  </mergeCells>
  <phoneticPr fontId="4"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zoomScale="79" zoomScaleNormal="79" workbookViewId="0">
      <selection activeCell="B48" sqref="B48"/>
    </sheetView>
  </sheetViews>
  <sheetFormatPr defaultColWidth="9" defaultRowHeight="15.75" x14ac:dyDescent="0.25"/>
  <cols>
    <col min="1" max="1" width="9.125" style="1" bestFit="1" customWidth="1"/>
    <col min="2" max="2" width="30.625" style="1" bestFit="1" customWidth="1"/>
    <col min="3" max="3" width="40.5" style="1" customWidth="1"/>
    <col min="4" max="4" width="25.875" style="1" customWidth="1"/>
    <col min="5" max="5" width="13.625" style="15" customWidth="1"/>
    <col min="6" max="6" width="17.375" style="9" customWidth="1"/>
    <col min="7" max="7" width="22.125" style="1" bestFit="1" customWidth="1"/>
    <col min="8" max="8" width="13.625" style="1" customWidth="1"/>
    <col min="9" max="16384" width="9" style="1"/>
  </cols>
  <sheetData>
    <row r="1" spans="1:8" ht="21" x14ac:dyDescent="0.3">
      <c r="A1" s="150" t="s">
        <v>603</v>
      </c>
      <c r="B1" s="150"/>
      <c r="C1" s="150"/>
      <c r="D1" s="150"/>
      <c r="E1" s="150"/>
      <c r="F1" s="150"/>
      <c r="G1" s="150"/>
      <c r="H1" s="150"/>
    </row>
    <row r="2" spans="1:8" s="2" customFormat="1" ht="16.5" customHeight="1" x14ac:dyDescent="0.25">
      <c r="A2" s="148" t="s">
        <v>0</v>
      </c>
      <c r="B2" s="148" t="s">
        <v>1</v>
      </c>
      <c r="C2" s="148" t="s">
        <v>2</v>
      </c>
      <c r="D2" s="148" t="s">
        <v>3</v>
      </c>
      <c r="E2" s="148" t="s">
        <v>4</v>
      </c>
      <c r="F2" s="151" t="s">
        <v>5</v>
      </c>
      <c r="G2" s="148" t="s">
        <v>6</v>
      </c>
      <c r="H2" s="148" t="s">
        <v>7</v>
      </c>
    </row>
    <row r="3" spans="1:8" s="2" customFormat="1" x14ac:dyDescent="0.25">
      <c r="A3" s="148"/>
      <c r="B3" s="148"/>
      <c r="C3" s="148"/>
      <c r="D3" s="148"/>
      <c r="E3" s="148"/>
      <c r="F3" s="151"/>
      <c r="G3" s="148"/>
      <c r="H3" s="148"/>
    </row>
    <row r="4" spans="1:8" s="2" customFormat="1" ht="58.5" customHeight="1" x14ac:dyDescent="0.25">
      <c r="A4" s="3">
        <v>1</v>
      </c>
      <c r="B4" s="13" t="s">
        <v>418</v>
      </c>
      <c r="C4" s="17" t="s">
        <v>611</v>
      </c>
      <c r="D4" s="8" t="s">
        <v>612</v>
      </c>
      <c r="E4" s="86" t="s">
        <v>533</v>
      </c>
      <c r="F4" s="8" t="s">
        <v>534</v>
      </c>
      <c r="G4" s="13" t="s">
        <v>419</v>
      </c>
      <c r="H4" s="12">
        <v>1650000</v>
      </c>
    </row>
    <row r="5" spans="1:8" s="2" customFormat="1" ht="16.5" x14ac:dyDescent="0.25">
      <c r="A5" s="148" t="s">
        <v>613</v>
      </c>
      <c r="B5" s="148"/>
      <c r="C5" s="148"/>
      <c r="D5" s="148"/>
      <c r="E5" s="148"/>
      <c r="F5" s="148"/>
      <c r="G5" s="148"/>
      <c r="H5" s="111">
        <f>SUM(H4)</f>
        <v>1650000</v>
      </c>
    </row>
    <row r="6" spans="1:8" ht="40.5" customHeight="1" x14ac:dyDescent="0.25">
      <c r="A6" s="3">
        <v>2</v>
      </c>
      <c r="B6" s="4" t="s">
        <v>16</v>
      </c>
      <c r="C6" s="17" t="s">
        <v>604</v>
      </c>
      <c r="D6" s="4" t="s">
        <v>605</v>
      </c>
      <c r="E6" s="81" t="s">
        <v>574</v>
      </c>
      <c r="F6" s="112" t="s">
        <v>606</v>
      </c>
      <c r="G6" s="6" t="s">
        <v>12</v>
      </c>
      <c r="H6" s="7">
        <v>53000</v>
      </c>
    </row>
    <row r="7" spans="1:8" s="2" customFormat="1" ht="33" x14ac:dyDescent="0.25">
      <c r="A7" s="3">
        <v>3</v>
      </c>
      <c r="B7" s="13" t="s">
        <v>510</v>
      </c>
      <c r="C7" s="17" t="s">
        <v>614</v>
      </c>
      <c r="D7" s="8" t="s">
        <v>615</v>
      </c>
      <c r="E7" s="86" t="s">
        <v>616</v>
      </c>
      <c r="F7" s="8" t="s">
        <v>545</v>
      </c>
      <c r="G7" s="13" t="s">
        <v>617</v>
      </c>
      <c r="H7" s="12">
        <v>1095000</v>
      </c>
    </row>
    <row r="8" spans="1:8" s="2" customFormat="1" ht="16.5" x14ac:dyDescent="0.25">
      <c r="A8" s="148" t="s">
        <v>613</v>
      </c>
      <c r="B8" s="148"/>
      <c r="C8" s="148"/>
      <c r="D8" s="148"/>
      <c r="E8" s="148"/>
      <c r="F8" s="148"/>
      <c r="G8" s="148"/>
      <c r="H8" s="111">
        <f>SUM(H6:H7)</f>
        <v>1148000</v>
      </c>
    </row>
    <row r="9" spans="1:8" s="2" customFormat="1" ht="33" x14ac:dyDescent="0.25">
      <c r="A9" s="3">
        <v>4</v>
      </c>
      <c r="B9" s="3" t="s">
        <v>526</v>
      </c>
      <c r="C9" s="17" t="s">
        <v>618</v>
      </c>
      <c r="D9" s="17" t="s">
        <v>544</v>
      </c>
      <c r="E9" s="86" t="s">
        <v>619</v>
      </c>
      <c r="F9" s="8" t="s">
        <v>620</v>
      </c>
      <c r="G9" s="3" t="s">
        <v>621</v>
      </c>
      <c r="H9" s="12">
        <v>1775000</v>
      </c>
    </row>
    <row r="10" spans="1:8" s="2" customFormat="1" ht="16.5" x14ac:dyDescent="0.25">
      <c r="A10" s="148" t="s">
        <v>613</v>
      </c>
      <c r="B10" s="148"/>
      <c r="C10" s="148"/>
      <c r="D10" s="148"/>
      <c r="E10" s="148"/>
      <c r="F10" s="148"/>
      <c r="G10" s="148"/>
      <c r="H10" s="111">
        <f>SUM(H9)</f>
        <v>1775000</v>
      </c>
    </row>
    <row r="11" spans="1:8" s="2" customFormat="1" ht="49.5" customHeight="1" x14ac:dyDescent="0.25">
      <c r="A11" s="3">
        <v>5</v>
      </c>
      <c r="B11" s="3" t="s">
        <v>593</v>
      </c>
      <c r="C11" s="17" t="s">
        <v>622</v>
      </c>
      <c r="D11" s="3" t="s">
        <v>623</v>
      </c>
      <c r="E11" s="3" t="s">
        <v>624</v>
      </c>
      <c r="F11" s="3" t="s">
        <v>551</v>
      </c>
      <c r="G11" s="3" t="s">
        <v>625</v>
      </c>
      <c r="H11" s="12">
        <v>475000</v>
      </c>
    </row>
    <row r="12" spans="1:8" s="2" customFormat="1" x14ac:dyDescent="0.25">
      <c r="A12" s="101"/>
      <c r="B12" s="101"/>
      <c r="C12" s="101"/>
      <c r="D12" s="101"/>
      <c r="E12" s="101"/>
      <c r="F12" s="101"/>
      <c r="G12" s="101"/>
      <c r="H12" s="111">
        <f>SUM(H11)</f>
        <v>475000</v>
      </c>
    </row>
    <row r="13" spans="1:8" s="2" customFormat="1" ht="48.75" x14ac:dyDescent="0.25">
      <c r="A13" s="3">
        <v>6</v>
      </c>
      <c r="B13" s="13" t="s">
        <v>473</v>
      </c>
      <c r="C13" s="17" t="s">
        <v>626</v>
      </c>
      <c r="D13" s="17" t="s">
        <v>627</v>
      </c>
      <c r="E13" s="86" t="s">
        <v>628</v>
      </c>
      <c r="F13" s="17" t="s">
        <v>536</v>
      </c>
      <c r="G13" s="13" t="s">
        <v>474</v>
      </c>
      <c r="H13" s="12">
        <v>670000</v>
      </c>
    </row>
    <row r="14" spans="1:8" s="2" customFormat="1" ht="16.5" x14ac:dyDescent="0.25">
      <c r="A14" s="148" t="s">
        <v>613</v>
      </c>
      <c r="B14" s="148"/>
      <c r="C14" s="148"/>
      <c r="D14" s="148"/>
      <c r="E14" s="148"/>
      <c r="F14" s="148"/>
      <c r="G14" s="148"/>
      <c r="H14" s="111">
        <f>SUM(H13)</f>
        <v>670000</v>
      </c>
    </row>
    <row r="15" spans="1:8" ht="33" x14ac:dyDescent="0.25">
      <c r="A15" s="3">
        <v>7</v>
      </c>
      <c r="B15" s="4" t="s">
        <v>11</v>
      </c>
      <c r="C15" s="17" t="s">
        <v>629</v>
      </c>
      <c r="D15" s="17" t="s">
        <v>607</v>
      </c>
      <c r="E15" s="3" t="s">
        <v>608</v>
      </c>
      <c r="F15" s="6" t="s">
        <v>606</v>
      </c>
      <c r="G15" s="6" t="s">
        <v>12</v>
      </c>
      <c r="H15" s="7">
        <v>496000</v>
      </c>
    </row>
    <row r="16" spans="1:8" s="2" customFormat="1" ht="16.5" x14ac:dyDescent="0.25">
      <c r="A16" s="148" t="s">
        <v>613</v>
      </c>
      <c r="B16" s="148"/>
      <c r="C16" s="148"/>
      <c r="D16" s="148"/>
      <c r="E16" s="148"/>
      <c r="F16" s="148"/>
      <c r="G16" s="148"/>
      <c r="H16" s="111">
        <f>SUM(H15)</f>
        <v>496000</v>
      </c>
    </row>
    <row r="17" spans="1:8" ht="16.5" x14ac:dyDescent="0.25">
      <c r="A17" s="3">
        <v>8</v>
      </c>
      <c r="B17" s="4" t="s">
        <v>570</v>
      </c>
      <c r="C17" s="17" t="s">
        <v>630</v>
      </c>
      <c r="D17" s="17" t="s">
        <v>609</v>
      </c>
      <c r="E17" s="3" t="s">
        <v>610</v>
      </c>
      <c r="F17" s="6" t="s">
        <v>551</v>
      </c>
      <c r="G17" s="6" t="s">
        <v>631</v>
      </c>
      <c r="H17" s="113">
        <v>576000</v>
      </c>
    </row>
    <row r="18" spans="1:8" s="2" customFormat="1" ht="16.5" x14ac:dyDescent="0.25">
      <c r="A18" s="148" t="s">
        <v>613</v>
      </c>
      <c r="B18" s="148"/>
      <c r="C18" s="148"/>
      <c r="D18" s="148"/>
      <c r="E18" s="148"/>
      <c r="F18" s="148"/>
      <c r="G18" s="148"/>
      <c r="H18" s="111">
        <f>SUM(H17)</f>
        <v>576000</v>
      </c>
    </row>
    <row r="19" spans="1:8" s="2" customFormat="1" ht="16.5" x14ac:dyDescent="0.25">
      <c r="A19" s="139" t="s">
        <v>632</v>
      </c>
      <c r="B19" s="139"/>
      <c r="C19" s="139"/>
      <c r="D19" s="139"/>
      <c r="E19" s="139"/>
      <c r="F19" s="139"/>
      <c r="G19" s="139"/>
      <c r="H19" s="14">
        <f>SUM(H5,H8,H10,H12,H14,H16,H18)</f>
        <v>6790000</v>
      </c>
    </row>
  </sheetData>
  <mergeCells count="16">
    <mergeCell ref="A19:G19"/>
    <mergeCell ref="A10:G10"/>
    <mergeCell ref="A18:G18"/>
    <mergeCell ref="A1:H1"/>
    <mergeCell ref="A2:A3"/>
    <mergeCell ref="B2:B3"/>
    <mergeCell ref="C2:C3"/>
    <mergeCell ref="D2:D3"/>
    <mergeCell ref="E2:E3"/>
    <mergeCell ref="F2:F3"/>
    <mergeCell ref="G2:G3"/>
    <mergeCell ref="H2:H3"/>
    <mergeCell ref="A5:G5"/>
    <mergeCell ref="A8:G8"/>
    <mergeCell ref="A14:G14"/>
    <mergeCell ref="A16:G16"/>
  </mergeCells>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261E-3F9B-4E0F-9785-57F2A4D24639}">
  <sheetPr>
    <pageSetUpPr fitToPage="1"/>
  </sheetPr>
  <dimension ref="A1:Y19"/>
  <sheetViews>
    <sheetView zoomScale="91" zoomScaleNormal="91" workbookViewId="0">
      <selection activeCell="P13" sqref="P13"/>
    </sheetView>
  </sheetViews>
  <sheetFormatPr defaultRowHeight="16.5" x14ac:dyDescent="0.25"/>
  <cols>
    <col min="1" max="1" width="9" style="10"/>
    <col min="2" max="3" width="19.75" style="10" customWidth="1"/>
    <col min="4" max="4" width="9" style="10"/>
    <col min="5" max="5" width="6" style="10" bestFit="1" customWidth="1"/>
    <col min="6" max="7" width="32.625" style="10" customWidth="1"/>
    <col min="8" max="8" width="18.375" style="10" customWidth="1"/>
    <col min="9" max="9" width="13.625" style="10" customWidth="1"/>
    <col min="10" max="16384" width="9" style="10"/>
  </cols>
  <sheetData>
    <row r="1" spans="1:9" ht="21" x14ac:dyDescent="0.25">
      <c r="A1" s="117" t="s">
        <v>638</v>
      </c>
      <c r="B1" s="117"/>
      <c r="C1" s="117"/>
      <c r="D1" s="117"/>
      <c r="E1" s="117"/>
      <c r="F1" s="117"/>
      <c r="G1" s="117"/>
      <c r="H1" s="117"/>
      <c r="I1" s="117"/>
    </row>
    <row r="2" spans="1:9" x14ac:dyDescent="0.25">
      <c r="I2" s="1"/>
    </row>
    <row r="3" spans="1:9" x14ac:dyDescent="0.25">
      <c r="A3" s="156" t="s">
        <v>18</v>
      </c>
      <c r="B3" s="148" t="s">
        <v>1</v>
      </c>
      <c r="C3" s="148" t="s">
        <v>3</v>
      </c>
      <c r="D3" s="148" t="s">
        <v>4</v>
      </c>
      <c r="E3" s="156" t="s">
        <v>19</v>
      </c>
      <c r="F3" s="156" t="s">
        <v>20</v>
      </c>
      <c r="G3" s="148" t="s">
        <v>26</v>
      </c>
      <c r="H3" s="148" t="s">
        <v>6</v>
      </c>
      <c r="I3" s="148" t="s">
        <v>7</v>
      </c>
    </row>
    <row r="4" spans="1:9" ht="36" customHeight="1" x14ac:dyDescent="0.25">
      <c r="A4" s="156"/>
      <c r="B4" s="148"/>
      <c r="C4" s="148"/>
      <c r="D4" s="148"/>
      <c r="E4" s="156"/>
      <c r="F4" s="156"/>
      <c r="G4" s="148"/>
      <c r="H4" s="148"/>
      <c r="I4" s="148"/>
    </row>
    <row r="5" spans="1:9" s="19" customFormat="1" ht="33" x14ac:dyDescent="0.25">
      <c r="A5" s="79">
        <v>1</v>
      </c>
      <c r="B5" s="80" t="s">
        <v>31</v>
      </c>
      <c r="C5" s="80" t="s">
        <v>23</v>
      </c>
      <c r="D5" s="80" t="s">
        <v>75</v>
      </c>
      <c r="E5" s="79" t="s">
        <v>22</v>
      </c>
      <c r="F5" s="80" t="s">
        <v>477</v>
      </c>
      <c r="G5" s="80" t="s">
        <v>30</v>
      </c>
      <c r="H5" s="80" t="s">
        <v>27</v>
      </c>
      <c r="I5" s="12">
        <v>760000</v>
      </c>
    </row>
    <row r="6" spans="1:9" s="19" customFormat="1" ht="33" x14ac:dyDescent="0.25">
      <c r="A6" s="79">
        <v>2</v>
      </c>
      <c r="B6" s="80" t="s">
        <v>34</v>
      </c>
      <c r="C6" s="80" t="s">
        <v>23</v>
      </c>
      <c r="D6" s="80" t="s">
        <v>479</v>
      </c>
      <c r="E6" s="79" t="s">
        <v>22</v>
      </c>
      <c r="F6" s="80" t="s">
        <v>476</v>
      </c>
      <c r="G6" s="80" t="s">
        <v>639</v>
      </c>
      <c r="H6" s="80" t="s">
        <v>27</v>
      </c>
      <c r="I6" s="12">
        <v>755000</v>
      </c>
    </row>
    <row r="7" spans="1:9" s="19" customFormat="1" x14ac:dyDescent="0.25">
      <c r="A7" s="142" t="s">
        <v>475</v>
      </c>
      <c r="B7" s="143"/>
      <c r="C7" s="144"/>
      <c r="D7" s="70"/>
      <c r="E7" s="70"/>
      <c r="F7" s="70">
        <f t="shared" ref="F7:H7" si="0">SUM(F6)</f>
        <v>0</v>
      </c>
      <c r="G7" s="70">
        <f t="shared" si="0"/>
        <v>0</v>
      </c>
      <c r="H7" s="70">
        <f t="shared" si="0"/>
        <v>0</v>
      </c>
      <c r="I7" s="70">
        <f>SUM(I5:I6)</f>
        <v>1515000</v>
      </c>
    </row>
    <row r="8" spans="1:9" s="19" customFormat="1" ht="46.15" customHeight="1" x14ac:dyDescent="0.25">
      <c r="A8" s="79">
        <v>3</v>
      </c>
      <c r="B8" s="80" t="s">
        <v>28</v>
      </c>
      <c r="C8" s="80" t="s">
        <v>24</v>
      </c>
      <c r="D8" s="80" t="s">
        <v>481</v>
      </c>
      <c r="E8" s="79" t="s">
        <v>10</v>
      </c>
      <c r="F8" s="80" t="s">
        <v>35</v>
      </c>
      <c r="G8" s="80" t="s">
        <v>29</v>
      </c>
      <c r="H8" s="80" t="s">
        <v>27</v>
      </c>
      <c r="I8" s="12">
        <v>1370000</v>
      </c>
    </row>
    <row r="9" spans="1:9" s="19" customFormat="1" ht="33" x14ac:dyDescent="0.25">
      <c r="A9" s="79">
        <v>4</v>
      </c>
      <c r="B9" s="80" t="s">
        <v>33</v>
      </c>
      <c r="C9" s="80" t="s">
        <v>17</v>
      </c>
      <c r="D9" s="80" t="s">
        <v>361</v>
      </c>
      <c r="E9" s="79" t="s">
        <v>10</v>
      </c>
      <c r="F9" s="80" t="s">
        <v>478</v>
      </c>
      <c r="G9" s="80" t="s">
        <v>32</v>
      </c>
      <c r="H9" s="80" t="s">
        <v>27</v>
      </c>
      <c r="I9" s="12">
        <v>610000</v>
      </c>
    </row>
    <row r="10" spans="1:9" s="19" customFormat="1" x14ac:dyDescent="0.25">
      <c r="A10" s="142" t="s">
        <v>475</v>
      </c>
      <c r="B10" s="143"/>
      <c r="C10" s="144"/>
      <c r="D10" s="70"/>
      <c r="E10" s="70"/>
      <c r="F10" s="70">
        <f t="shared" ref="F10" si="1">SUM(F9)</f>
        <v>0</v>
      </c>
      <c r="G10" s="70">
        <f t="shared" ref="G10:G14" si="2">SUM(G9)</f>
        <v>0</v>
      </c>
      <c r="H10" s="70">
        <f t="shared" ref="H10:H14" si="3">SUM(H9)</f>
        <v>0</v>
      </c>
      <c r="I10" s="70">
        <f>SUM(I8:I9)</f>
        <v>1980000</v>
      </c>
    </row>
    <row r="11" spans="1:9" s="59" customFormat="1" ht="31.5" customHeight="1" x14ac:dyDescent="0.25">
      <c r="A11" s="64">
        <v>5</v>
      </c>
      <c r="B11" s="64" t="s">
        <v>524</v>
      </c>
      <c r="C11" s="21" t="s">
        <v>516</v>
      </c>
      <c r="D11" s="21" t="s">
        <v>519</v>
      </c>
      <c r="E11" s="21" t="s">
        <v>10</v>
      </c>
      <c r="F11" s="21" t="s">
        <v>520</v>
      </c>
      <c r="G11" s="54" t="s">
        <v>525</v>
      </c>
      <c r="H11" s="21" t="s">
        <v>523</v>
      </c>
      <c r="I11" s="54">
        <v>487000</v>
      </c>
    </row>
    <row r="12" spans="1:9" s="59" customFormat="1" x14ac:dyDescent="0.25">
      <c r="A12" s="153" t="s">
        <v>475</v>
      </c>
      <c r="B12" s="154"/>
      <c r="C12" s="155"/>
      <c r="D12" s="70"/>
      <c r="E12" s="70"/>
      <c r="F12" s="70">
        <f>SUM(F11)</f>
        <v>0</v>
      </c>
      <c r="G12" s="70">
        <f>SUM(G11)</f>
        <v>0</v>
      </c>
      <c r="H12" s="70">
        <f>SUM(H11)</f>
        <v>0</v>
      </c>
      <c r="I12" s="70">
        <f>SUM(I11)</f>
        <v>487000</v>
      </c>
    </row>
    <row r="13" spans="1:9" s="59" customFormat="1" ht="33" x14ac:dyDescent="0.25">
      <c r="A13" s="64">
        <v>6</v>
      </c>
      <c r="B13" s="64" t="s">
        <v>521</v>
      </c>
      <c r="C13" s="60" t="s">
        <v>403</v>
      </c>
      <c r="D13" s="21" t="s">
        <v>517</v>
      </c>
      <c r="E13" s="21" t="s">
        <v>10</v>
      </c>
      <c r="F13" s="21" t="s">
        <v>518</v>
      </c>
      <c r="G13" s="54" t="s">
        <v>522</v>
      </c>
      <c r="H13" s="21" t="s">
        <v>523</v>
      </c>
      <c r="I13" s="54">
        <v>545000</v>
      </c>
    </row>
    <row r="14" spans="1:9" s="59" customFormat="1" x14ac:dyDescent="0.25">
      <c r="A14" s="153" t="s">
        <v>475</v>
      </c>
      <c r="B14" s="154"/>
      <c r="C14" s="155"/>
      <c r="D14" s="71"/>
      <c r="E14" s="71"/>
      <c r="F14" s="71"/>
      <c r="G14" s="70">
        <f t="shared" si="2"/>
        <v>0</v>
      </c>
      <c r="H14" s="70">
        <f t="shared" si="3"/>
        <v>0</v>
      </c>
      <c r="I14" s="70">
        <f>SUM(I13)</f>
        <v>545000</v>
      </c>
    </row>
    <row r="15" spans="1:9" x14ac:dyDescent="0.25">
      <c r="A15" s="152" t="s">
        <v>14</v>
      </c>
      <c r="B15" s="139"/>
      <c r="C15" s="139"/>
      <c r="D15" s="14">
        <f>SUM(D10)</f>
        <v>0</v>
      </c>
      <c r="E15" s="14">
        <f>SUM(E10)</f>
        <v>0</v>
      </c>
      <c r="F15" s="14">
        <f>SUM(F10)</f>
        <v>0</v>
      </c>
      <c r="G15" s="14">
        <f>SUM(G10)</f>
        <v>0</v>
      </c>
      <c r="H15" s="14">
        <f>SUM(H10)</f>
        <v>0</v>
      </c>
      <c r="I15" s="14">
        <f>SUM(I7,I10,I12,I14)</f>
        <v>4527000</v>
      </c>
    </row>
    <row r="19" spans="9:9" x14ac:dyDescent="0.25">
      <c r="I19" s="157"/>
    </row>
  </sheetData>
  <mergeCells count="15">
    <mergeCell ref="A1:I1"/>
    <mergeCell ref="I3:I4"/>
    <mergeCell ref="C3:C4"/>
    <mergeCell ref="D3:D4"/>
    <mergeCell ref="E3:E4"/>
    <mergeCell ref="A3:A4"/>
    <mergeCell ref="B3:B4"/>
    <mergeCell ref="A7:C7"/>
    <mergeCell ref="A10:C10"/>
    <mergeCell ref="A15:C15"/>
    <mergeCell ref="F3:F4"/>
    <mergeCell ref="G3:G4"/>
    <mergeCell ref="H3:H4"/>
    <mergeCell ref="A14:C14"/>
    <mergeCell ref="A12:C12"/>
  </mergeCells>
  <phoneticPr fontId="4" type="noConversion"/>
  <pageMargins left="0.31496062992125984" right="0.31496062992125984" top="0.74803149606299213" bottom="0.74803149606299213" header="0.31496062992125984" footer="0.31496062992125984"/>
  <pageSetup paperSize="9" scale="4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
  <sheetViews>
    <sheetView workbookViewId="0">
      <selection sqref="A1:H1"/>
    </sheetView>
  </sheetViews>
  <sheetFormatPr defaultColWidth="9" defaultRowHeight="16.5" x14ac:dyDescent="0.25"/>
  <cols>
    <col min="1" max="1" width="9.125" style="10" bestFit="1" customWidth="1"/>
    <col min="2" max="2" width="28.375" style="10" customWidth="1"/>
    <col min="3" max="3" width="40.5" style="10" customWidth="1"/>
    <col min="4" max="4" width="20.625" style="10" customWidth="1"/>
    <col min="5" max="5" width="13.625" style="10" customWidth="1"/>
    <col min="6" max="6" width="17.375" style="10" bestFit="1" customWidth="1"/>
    <col min="7" max="7" width="19.375" style="10" bestFit="1" customWidth="1"/>
    <col min="8" max="8" width="13.625" style="10" customWidth="1"/>
    <col min="9" max="16384" width="9" style="10"/>
  </cols>
  <sheetData>
    <row r="1" spans="1:8" ht="21" x14ac:dyDescent="0.3">
      <c r="A1" s="150" t="s">
        <v>633</v>
      </c>
      <c r="B1" s="150"/>
      <c r="C1" s="150"/>
      <c r="D1" s="150"/>
      <c r="E1" s="150"/>
      <c r="F1" s="150"/>
      <c r="G1" s="150"/>
      <c r="H1" s="150"/>
    </row>
    <row r="2" spans="1:8" s="2" customFormat="1" ht="15.75" x14ac:dyDescent="0.25">
      <c r="A2" s="148" t="s">
        <v>0</v>
      </c>
      <c r="B2" s="148" t="s">
        <v>1</v>
      </c>
      <c r="C2" s="148" t="s">
        <v>2</v>
      </c>
      <c r="D2" s="148" t="s">
        <v>3</v>
      </c>
      <c r="E2" s="148" t="s">
        <v>4</v>
      </c>
      <c r="F2" s="148" t="s">
        <v>5</v>
      </c>
      <c r="G2" s="148" t="s">
        <v>6</v>
      </c>
      <c r="H2" s="148" t="s">
        <v>7</v>
      </c>
    </row>
    <row r="3" spans="1:8" s="2" customFormat="1" thickBot="1" x14ac:dyDescent="0.3">
      <c r="A3" s="148"/>
      <c r="B3" s="148"/>
      <c r="C3" s="148"/>
      <c r="D3" s="148"/>
      <c r="E3" s="148"/>
      <c r="F3" s="148"/>
      <c r="G3" s="148"/>
      <c r="H3" s="148"/>
    </row>
    <row r="4" spans="1:8" s="2" customFormat="1" ht="33" x14ac:dyDescent="0.25">
      <c r="A4" s="3">
        <v>1</v>
      </c>
      <c r="B4" s="8" t="s">
        <v>15</v>
      </c>
      <c r="C4" s="114" t="s">
        <v>634</v>
      </c>
      <c r="D4" s="114" t="s">
        <v>635</v>
      </c>
      <c r="E4" s="115" t="s">
        <v>636</v>
      </c>
      <c r="F4" s="115" t="s">
        <v>606</v>
      </c>
      <c r="G4" s="116" t="s">
        <v>637</v>
      </c>
      <c r="H4" s="7">
        <v>2100000</v>
      </c>
    </row>
    <row r="5" spans="1:8" s="1" customFormat="1" x14ac:dyDescent="0.25">
      <c r="A5" s="139" t="s">
        <v>632</v>
      </c>
      <c r="B5" s="139"/>
      <c r="C5" s="139"/>
      <c r="D5" s="139"/>
      <c r="E5" s="139"/>
      <c r="F5" s="139"/>
      <c r="G5" s="139"/>
      <c r="H5" s="14">
        <f>SUM(H4)</f>
        <v>2100000</v>
      </c>
    </row>
  </sheetData>
  <mergeCells count="10">
    <mergeCell ref="A5:G5"/>
    <mergeCell ref="A1:H1"/>
    <mergeCell ref="A2:A3"/>
    <mergeCell ref="B2:B3"/>
    <mergeCell ref="C2:C3"/>
    <mergeCell ref="D2:D3"/>
    <mergeCell ref="E2:E3"/>
    <mergeCell ref="F2:F3"/>
    <mergeCell ref="G2:G3"/>
    <mergeCell ref="H2:H3"/>
  </mergeCells>
  <phoneticPr fontId="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A41BC-CA34-47AE-831C-19448535170E}">
  <dimension ref="A1:O90"/>
  <sheetViews>
    <sheetView topLeftCell="A10" workbookViewId="0">
      <selection activeCell="A10" sqref="A1:XFD1048576"/>
    </sheetView>
  </sheetViews>
  <sheetFormatPr defaultColWidth="8.875" defaultRowHeight="16.5" x14ac:dyDescent="0.25"/>
  <cols>
    <col min="1" max="1" width="6" style="10" bestFit="1" customWidth="1"/>
    <col min="2" max="2" width="17.25" style="10" bestFit="1" customWidth="1"/>
    <col min="3" max="3" width="10.25" style="10" bestFit="1" customWidth="1"/>
    <col min="4" max="4" width="9.5" style="10" bestFit="1" customWidth="1"/>
    <col min="5" max="5" width="21" style="10" customWidth="1"/>
    <col min="6" max="6" width="10.25" style="10" bestFit="1" customWidth="1"/>
    <col min="7" max="7" width="6" style="10" bestFit="1" customWidth="1"/>
    <col min="8" max="8" width="17.375" style="10" bestFit="1" customWidth="1"/>
    <col min="9" max="9" width="26.625" style="10" customWidth="1"/>
    <col min="10" max="10" width="12.625" style="10" bestFit="1" customWidth="1"/>
    <col min="11" max="11" width="17.5" style="10" bestFit="1" customWidth="1"/>
    <col min="12" max="12" width="12.75" style="10" bestFit="1" customWidth="1"/>
    <col min="13" max="13" width="10.5" style="10" bestFit="1" customWidth="1"/>
    <col min="14" max="14" width="15.625" style="10" bestFit="1" customWidth="1"/>
    <col min="15" max="15" width="34.5" style="10" customWidth="1"/>
    <col min="16" max="16384" width="8.875" style="10"/>
  </cols>
  <sheetData>
    <row r="1" spans="1:14" ht="21" x14ac:dyDescent="0.25">
      <c r="A1" s="158" t="s">
        <v>640</v>
      </c>
      <c r="B1" s="158"/>
      <c r="C1" s="158"/>
      <c r="D1" s="158"/>
      <c r="E1" s="158"/>
      <c r="F1" s="158"/>
      <c r="G1" s="158"/>
      <c r="H1" s="158"/>
      <c r="I1" s="158"/>
      <c r="J1" s="158"/>
      <c r="K1" s="158"/>
      <c r="L1" s="158"/>
    </row>
    <row r="2" spans="1:14" ht="21.75" customHeight="1" x14ac:dyDescent="0.25">
      <c r="A2" s="73" t="s">
        <v>18</v>
      </c>
      <c r="B2" s="73" t="s">
        <v>333</v>
      </c>
      <c r="C2" s="73" t="s">
        <v>138</v>
      </c>
      <c r="D2" s="73" t="s">
        <v>19</v>
      </c>
      <c r="E2" s="73" t="s">
        <v>274</v>
      </c>
      <c r="F2" s="73" t="s">
        <v>504</v>
      </c>
      <c r="G2" s="73" t="s">
        <v>275</v>
      </c>
      <c r="H2" s="73" t="s">
        <v>334</v>
      </c>
      <c r="I2" s="73" t="s">
        <v>506</v>
      </c>
      <c r="J2" s="73" t="s">
        <v>335</v>
      </c>
      <c r="K2" s="73" t="s">
        <v>336</v>
      </c>
      <c r="L2" s="73" t="s">
        <v>337</v>
      </c>
      <c r="M2" s="73" t="s">
        <v>338</v>
      </c>
      <c r="N2" s="73" t="s">
        <v>469</v>
      </c>
    </row>
    <row r="3" spans="1:14" s="19" customFormat="1" ht="31.5" x14ac:dyDescent="0.25">
      <c r="A3" s="74">
        <v>1</v>
      </c>
      <c r="B3" s="74" t="s">
        <v>324</v>
      </c>
      <c r="C3" s="74" t="s">
        <v>140</v>
      </c>
      <c r="D3" s="75" t="s">
        <v>22</v>
      </c>
      <c r="E3" s="76" t="s">
        <v>139</v>
      </c>
      <c r="F3" s="74" t="s">
        <v>141</v>
      </c>
      <c r="G3" s="74">
        <v>3</v>
      </c>
      <c r="H3" s="76" t="s">
        <v>139</v>
      </c>
      <c r="I3" s="76" t="s">
        <v>142</v>
      </c>
      <c r="J3" s="75" t="s">
        <v>308</v>
      </c>
      <c r="K3" s="77">
        <v>48000</v>
      </c>
      <c r="L3" s="77">
        <v>10000</v>
      </c>
      <c r="M3" s="78">
        <v>58000</v>
      </c>
      <c r="N3" s="66" t="s">
        <v>470</v>
      </c>
    </row>
    <row r="4" spans="1:14" s="19" customFormat="1" x14ac:dyDescent="0.25">
      <c r="A4" s="159" t="s">
        <v>475</v>
      </c>
      <c r="B4" s="160"/>
      <c r="C4" s="160"/>
      <c r="D4" s="160"/>
      <c r="E4" s="160"/>
      <c r="F4" s="160"/>
      <c r="G4" s="160"/>
      <c r="H4" s="160"/>
      <c r="I4" s="160"/>
      <c r="J4" s="160"/>
      <c r="K4" s="161">
        <f>SUM(K3)</f>
        <v>48000</v>
      </c>
      <c r="L4" s="161">
        <f t="shared" ref="L4:M4" si="0">SUM(L3)</f>
        <v>10000</v>
      </c>
      <c r="M4" s="161">
        <f t="shared" si="0"/>
        <v>58000</v>
      </c>
      <c r="N4" s="162"/>
    </row>
    <row r="5" spans="1:14" s="19" customFormat="1" ht="31.5" x14ac:dyDescent="0.25">
      <c r="A5" s="74">
        <v>2</v>
      </c>
      <c r="B5" s="74" t="s">
        <v>310</v>
      </c>
      <c r="C5" s="74" t="s">
        <v>21</v>
      </c>
      <c r="D5" s="75" t="s">
        <v>22</v>
      </c>
      <c r="E5" s="76" t="s">
        <v>143</v>
      </c>
      <c r="F5" s="74" t="s">
        <v>146</v>
      </c>
      <c r="G5" s="74">
        <v>3</v>
      </c>
      <c r="H5" s="76" t="s">
        <v>143</v>
      </c>
      <c r="I5" s="76" t="s">
        <v>147</v>
      </c>
      <c r="J5" s="75" t="s">
        <v>308</v>
      </c>
      <c r="K5" s="77">
        <v>48000</v>
      </c>
      <c r="L5" s="77">
        <v>10000</v>
      </c>
      <c r="M5" s="78">
        <v>58000</v>
      </c>
      <c r="N5" s="66" t="s">
        <v>470</v>
      </c>
    </row>
    <row r="6" spans="1:14" s="19" customFormat="1" ht="31.5" x14ac:dyDescent="0.25">
      <c r="A6" s="74">
        <v>3</v>
      </c>
      <c r="B6" s="74" t="s">
        <v>313</v>
      </c>
      <c r="C6" s="74" t="s">
        <v>21</v>
      </c>
      <c r="D6" s="75" t="s">
        <v>22</v>
      </c>
      <c r="E6" s="76" t="s">
        <v>143</v>
      </c>
      <c r="F6" s="74" t="s">
        <v>144</v>
      </c>
      <c r="G6" s="74">
        <v>3</v>
      </c>
      <c r="H6" s="76" t="s">
        <v>143</v>
      </c>
      <c r="I6" s="76" t="s">
        <v>145</v>
      </c>
      <c r="J6" s="75" t="s">
        <v>308</v>
      </c>
      <c r="K6" s="77">
        <v>48000</v>
      </c>
      <c r="L6" s="77">
        <v>10000</v>
      </c>
      <c r="M6" s="78">
        <v>58000</v>
      </c>
      <c r="N6" s="66" t="s">
        <v>470</v>
      </c>
    </row>
    <row r="7" spans="1:14" s="19" customFormat="1" ht="47.25" x14ac:dyDescent="0.25">
      <c r="A7" s="74">
        <v>4</v>
      </c>
      <c r="B7" s="74" t="s">
        <v>307</v>
      </c>
      <c r="C7" s="74" t="s">
        <v>124</v>
      </c>
      <c r="D7" s="75" t="s">
        <v>25</v>
      </c>
      <c r="E7" s="76" t="s">
        <v>143</v>
      </c>
      <c r="F7" s="74" t="s">
        <v>148</v>
      </c>
      <c r="G7" s="74">
        <v>3</v>
      </c>
      <c r="H7" s="76" t="s">
        <v>143</v>
      </c>
      <c r="I7" s="76" t="s">
        <v>149</v>
      </c>
      <c r="J7" s="75" t="s">
        <v>308</v>
      </c>
      <c r="K7" s="77">
        <v>48000</v>
      </c>
      <c r="L7" s="77">
        <v>10000</v>
      </c>
      <c r="M7" s="78">
        <v>58000</v>
      </c>
      <c r="N7" s="66" t="s">
        <v>470</v>
      </c>
    </row>
    <row r="8" spans="1:14" s="19" customFormat="1" ht="31.5" x14ac:dyDescent="0.25">
      <c r="A8" s="74">
        <v>5</v>
      </c>
      <c r="B8" s="74" t="s">
        <v>309</v>
      </c>
      <c r="C8" s="74" t="s">
        <v>150</v>
      </c>
      <c r="D8" s="75" t="s">
        <v>25</v>
      </c>
      <c r="E8" s="76" t="s">
        <v>143</v>
      </c>
      <c r="F8" s="74" t="s">
        <v>151</v>
      </c>
      <c r="G8" s="74">
        <v>3</v>
      </c>
      <c r="H8" s="76" t="s">
        <v>143</v>
      </c>
      <c r="I8" s="76" t="s">
        <v>152</v>
      </c>
      <c r="J8" s="75" t="s">
        <v>308</v>
      </c>
      <c r="K8" s="77">
        <v>48000</v>
      </c>
      <c r="L8" s="77">
        <v>10000</v>
      </c>
      <c r="M8" s="78">
        <v>58000</v>
      </c>
      <c r="N8" s="66" t="s">
        <v>470</v>
      </c>
    </row>
    <row r="9" spans="1:14" s="19" customFormat="1" ht="47.25" x14ac:dyDescent="0.25">
      <c r="A9" s="74">
        <v>6</v>
      </c>
      <c r="B9" s="74" t="s">
        <v>312</v>
      </c>
      <c r="C9" s="74" t="s">
        <v>150</v>
      </c>
      <c r="D9" s="75" t="s">
        <v>25</v>
      </c>
      <c r="E9" s="76" t="s">
        <v>143</v>
      </c>
      <c r="F9" s="74" t="s">
        <v>153</v>
      </c>
      <c r="G9" s="74">
        <v>3</v>
      </c>
      <c r="H9" s="76" t="s">
        <v>143</v>
      </c>
      <c r="I9" s="76" t="s">
        <v>154</v>
      </c>
      <c r="J9" s="75" t="s">
        <v>308</v>
      </c>
      <c r="K9" s="77">
        <v>48000</v>
      </c>
      <c r="L9" s="77">
        <v>10000</v>
      </c>
      <c r="M9" s="78">
        <v>58000</v>
      </c>
      <c r="N9" s="66" t="s">
        <v>470</v>
      </c>
    </row>
    <row r="10" spans="1:14" s="19" customFormat="1" ht="47.25" x14ac:dyDescent="0.25">
      <c r="A10" s="74">
        <v>7</v>
      </c>
      <c r="B10" s="74" t="s">
        <v>332</v>
      </c>
      <c r="C10" s="74" t="s">
        <v>156</v>
      </c>
      <c r="D10" s="75" t="s">
        <v>25</v>
      </c>
      <c r="E10" s="76" t="s">
        <v>143</v>
      </c>
      <c r="F10" s="74" t="s">
        <v>157</v>
      </c>
      <c r="G10" s="74">
        <v>3</v>
      </c>
      <c r="H10" s="76" t="s">
        <v>143</v>
      </c>
      <c r="I10" s="76" t="s">
        <v>158</v>
      </c>
      <c r="J10" s="75" t="s">
        <v>291</v>
      </c>
      <c r="K10" s="77">
        <v>48000</v>
      </c>
      <c r="L10" s="75">
        <v>0</v>
      </c>
      <c r="M10" s="78">
        <v>48000</v>
      </c>
      <c r="N10" s="66" t="s">
        <v>470</v>
      </c>
    </row>
    <row r="11" spans="1:14" s="19" customFormat="1" x14ac:dyDescent="0.25">
      <c r="A11" s="159" t="s">
        <v>475</v>
      </c>
      <c r="B11" s="160"/>
      <c r="C11" s="160"/>
      <c r="D11" s="160"/>
      <c r="E11" s="160"/>
      <c r="F11" s="160"/>
      <c r="G11" s="160"/>
      <c r="H11" s="160"/>
      <c r="I11" s="160"/>
      <c r="J11" s="160"/>
      <c r="K11" s="161">
        <f>SUM(K5:K10)</f>
        <v>288000</v>
      </c>
      <c r="L11" s="161">
        <f t="shared" ref="L11:M11" si="1">SUM(L5:L10)</f>
        <v>50000</v>
      </c>
      <c r="M11" s="161">
        <f t="shared" si="1"/>
        <v>338000</v>
      </c>
      <c r="N11" s="162"/>
    </row>
    <row r="12" spans="1:14" s="19" customFormat="1" ht="31.5" x14ac:dyDescent="0.25">
      <c r="A12" s="74">
        <v>8</v>
      </c>
      <c r="B12" s="74" t="s">
        <v>319</v>
      </c>
      <c r="C12" s="74" t="s">
        <v>159</v>
      </c>
      <c r="D12" s="75" t="s">
        <v>22</v>
      </c>
      <c r="E12" s="76" t="s">
        <v>160</v>
      </c>
      <c r="F12" s="74" t="s">
        <v>161</v>
      </c>
      <c r="G12" s="74">
        <v>3</v>
      </c>
      <c r="H12" s="76" t="s">
        <v>160</v>
      </c>
      <c r="I12" s="76" t="s">
        <v>162</v>
      </c>
      <c r="J12" s="75" t="s">
        <v>308</v>
      </c>
      <c r="K12" s="77">
        <v>48000</v>
      </c>
      <c r="L12" s="77">
        <v>10000</v>
      </c>
      <c r="M12" s="78">
        <v>58000</v>
      </c>
      <c r="N12" s="66" t="s">
        <v>470</v>
      </c>
    </row>
    <row r="13" spans="1:14" s="19" customFormat="1" x14ac:dyDescent="0.25">
      <c r="A13" s="159" t="s">
        <v>475</v>
      </c>
      <c r="B13" s="160"/>
      <c r="C13" s="160"/>
      <c r="D13" s="160"/>
      <c r="E13" s="160"/>
      <c r="F13" s="160"/>
      <c r="G13" s="160"/>
      <c r="H13" s="160"/>
      <c r="I13" s="160"/>
      <c r="J13" s="160"/>
      <c r="K13" s="161">
        <f>SUM(K12)</f>
        <v>48000</v>
      </c>
      <c r="L13" s="161">
        <f t="shared" ref="L13:M13" si="2">SUM(L12)</f>
        <v>10000</v>
      </c>
      <c r="M13" s="161">
        <f t="shared" si="2"/>
        <v>58000</v>
      </c>
      <c r="N13" s="162"/>
    </row>
    <row r="14" spans="1:14" s="19" customFormat="1" ht="47.25" x14ac:dyDescent="0.25">
      <c r="A14" s="74">
        <v>9</v>
      </c>
      <c r="B14" s="74" t="s">
        <v>328</v>
      </c>
      <c r="C14" s="74" t="s">
        <v>164</v>
      </c>
      <c r="D14" s="75" t="s">
        <v>40</v>
      </c>
      <c r="E14" s="76" t="s">
        <v>163</v>
      </c>
      <c r="F14" s="74" t="s">
        <v>165</v>
      </c>
      <c r="G14" s="74">
        <v>3</v>
      </c>
      <c r="H14" s="76" t="s">
        <v>163</v>
      </c>
      <c r="I14" s="76" t="s">
        <v>166</v>
      </c>
      <c r="J14" s="75" t="s">
        <v>308</v>
      </c>
      <c r="K14" s="77">
        <v>48000</v>
      </c>
      <c r="L14" s="77">
        <v>10000</v>
      </c>
      <c r="M14" s="78">
        <v>58000</v>
      </c>
      <c r="N14" s="66" t="s">
        <v>470</v>
      </c>
    </row>
    <row r="15" spans="1:14" s="19" customFormat="1" x14ac:dyDescent="0.25">
      <c r="A15" s="159" t="s">
        <v>475</v>
      </c>
      <c r="B15" s="160"/>
      <c r="C15" s="160"/>
      <c r="D15" s="160"/>
      <c r="E15" s="160"/>
      <c r="F15" s="160"/>
      <c r="G15" s="160"/>
      <c r="H15" s="160"/>
      <c r="I15" s="160"/>
      <c r="J15" s="160"/>
      <c r="K15" s="161">
        <f>SUM(K14)</f>
        <v>48000</v>
      </c>
      <c r="L15" s="161">
        <f t="shared" ref="L15:M15" si="3">SUM(L14)</f>
        <v>10000</v>
      </c>
      <c r="M15" s="161">
        <f t="shared" si="3"/>
        <v>58000</v>
      </c>
      <c r="N15" s="162"/>
    </row>
    <row r="16" spans="1:14" s="19" customFormat="1" ht="47.25" x14ac:dyDescent="0.25">
      <c r="A16" s="74">
        <v>10</v>
      </c>
      <c r="B16" s="74" t="s">
        <v>325</v>
      </c>
      <c r="C16" s="74" t="s">
        <v>168</v>
      </c>
      <c r="D16" s="75" t="s">
        <v>40</v>
      </c>
      <c r="E16" s="76" t="s">
        <v>167</v>
      </c>
      <c r="F16" s="74" t="s">
        <v>171</v>
      </c>
      <c r="G16" s="74">
        <v>2</v>
      </c>
      <c r="H16" s="76" t="s">
        <v>167</v>
      </c>
      <c r="I16" s="76" t="s">
        <v>172</v>
      </c>
      <c r="J16" s="75" t="s">
        <v>308</v>
      </c>
      <c r="K16" s="77">
        <v>48000</v>
      </c>
      <c r="L16" s="77">
        <v>10000</v>
      </c>
      <c r="M16" s="78">
        <v>58000</v>
      </c>
      <c r="N16" s="66" t="s">
        <v>470</v>
      </c>
    </row>
    <row r="17" spans="1:15" s="19" customFormat="1" ht="47.25" x14ac:dyDescent="0.25">
      <c r="A17" s="74">
        <v>11</v>
      </c>
      <c r="B17" s="74" t="s">
        <v>326</v>
      </c>
      <c r="C17" s="74" t="s">
        <v>168</v>
      </c>
      <c r="D17" s="75" t="s">
        <v>40</v>
      </c>
      <c r="E17" s="76" t="s">
        <v>167</v>
      </c>
      <c r="F17" s="74" t="s">
        <v>169</v>
      </c>
      <c r="G17" s="74">
        <v>3</v>
      </c>
      <c r="H17" s="76" t="s">
        <v>167</v>
      </c>
      <c r="I17" s="76" t="s">
        <v>170</v>
      </c>
      <c r="J17" s="75" t="s">
        <v>308</v>
      </c>
      <c r="K17" s="77">
        <v>48000</v>
      </c>
      <c r="L17" s="77">
        <v>10000</v>
      </c>
      <c r="M17" s="78">
        <v>58000</v>
      </c>
      <c r="N17" s="66" t="s">
        <v>470</v>
      </c>
    </row>
    <row r="18" spans="1:15" s="19" customFormat="1" x14ac:dyDescent="0.25">
      <c r="A18" s="159" t="s">
        <v>475</v>
      </c>
      <c r="B18" s="160"/>
      <c r="C18" s="160"/>
      <c r="D18" s="160"/>
      <c r="E18" s="160"/>
      <c r="F18" s="160"/>
      <c r="G18" s="160"/>
      <c r="H18" s="160"/>
      <c r="I18" s="160"/>
      <c r="J18" s="160"/>
      <c r="K18" s="161">
        <f>SUM(K16:K17)</f>
        <v>96000</v>
      </c>
      <c r="L18" s="161">
        <f t="shared" ref="L18:M18" si="4">SUM(L16:L17)</f>
        <v>20000</v>
      </c>
      <c r="M18" s="161">
        <f t="shared" si="4"/>
        <v>116000</v>
      </c>
      <c r="N18" s="162"/>
    </row>
    <row r="19" spans="1:15" s="19" customFormat="1" ht="31.5" x14ac:dyDescent="0.25">
      <c r="A19" s="74">
        <v>12</v>
      </c>
      <c r="B19" s="74" t="s">
        <v>311</v>
      </c>
      <c r="C19" s="74" t="s">
        <v>174</v>
      </c>
      <c r="D19" s="75" t="s">
        <v>40</v>
      </c>
      <c r="E19" s="76" t="s">
        <v>173</v>
      </c>
      <c r="F19" s="74" t="s">
        <v>175</v>
      </c>
      <c r="G19" s="74">
        <v>3</v>
      </c>
      <c r="H19" s="76" t="s">
        <v>173</v>
      </c>
      <c r="I19" s="76" t="s">
        <v>176</v>
      </c>
      <c r="J19" s="75" t="s">
        <v>308</v>
      </c>
      <c r="K19" s="77">
        <v>48000</v>
      </c>
      <c r="L19" s="75">
        <v>0</v>
      </c>
      <c r="M19" s="78">
        <v>48000</v>
      </c>
      <c r="N19" s="66" t="s">
        <v>470</v>
      </c>
    </row>
    <row r="20" spans="1:15" s="19" customFormat="1" ht="47.25" x14ac:dyDescent="0.25">
      <c r="A20" s="163">
        <v>13</v>
      </c>
      <c r="B20" s="164" t="s">
        <v>488</v>
      </c>
      <c r="C20" s="164" t="s">
        <v>484</v>
      </c>
      <c r="D20" s="165" t="s">
        <v>25</v>
      </c>
      <c r="E20" s="166" t="s">
        <v>173</v>
      </c>
      <c r="F20" s="164" t="s">
        <v>505</v>
      </c>
      <c r="G20" s="164">
        <v>3</v>
      </c>
      <c r="H20" s="166" t="s">
        <v>489</v>
      </c>
      <c r="I20" s="166" t="s">
        <v>507</v>
      </c>
      <c r="J20" s="165" t="s">
        <v>308</v>
      </c>
      <c r="K20" s="167">
        <v>48000</v>
      </c>
      <c r="L20" s="167">
        <v>10000</v>
      </c>
      <c r="M20" s="168">
        <v>58000</v>
      </c>
      <c r="N20" s="66" t="s">
        <v>470</v>
      </c>
      <c r="O20" s="169"/>
    </row>
    <row r="21" spans="1:15" s="19" customFormat="1" x14ac:dyDescent="0.25">
      <c r="A21" s="159" t="s">
        <v>475</v>
      </c>
      <c r="B21" s="160"/>
      <c r="C21" s="160"/>
      <c r="D21" s="160"/>
      <c r="E21" s="160"/>
      <c r="F21" s="160"/>
      <c r="G21" s="160"/>
      <c r="H21" s="160"/>
      <c r="I21" s="160"/>
      <c r="J21" s="160"/>
      <c r="K21" s="161">
        <f>SUM(K19:K20)</f>
        <v>96000</v>
      </c>
      <c r="L21" s="161">
        <f t="shared" ref="L21:M21" si="5">SUM(L19:L20)</f>
        <v>10000</v>
      </c>
      <c r="M21" s="161">
        <f t="shared" si="5"/>
        <v>106000</v>
      </c>
      <c r="N21" s="162"/>
    </row>
    <row r="22" spans="1:15" s="19" customFormat="1" ht="31.5" x14ac:dyDescent="0.25">
      <c r="A22" s="74">
        <v>14</v>
      </c>
      <c r="B22" s="74" t="s">
        <v>330</v>
      </c>
      <c r="C22" s="74" t="s">
        <v>177</v>
      </c>
      <c r="D22" s="75" t="s">
        <v>331</v>
      </c>
      <c r="E22" s="76" t="s">
        <v>178</v>
      </c>
      <c r="F22" s="74" t="s">
        <v>179</v>
      </c>
      <c r="G22" s="74">
        <v>3</v>
      </c>
      <c r="H22" s="76" t="s">
        <v>178</v>
      </c>
      <c r="I22" s="76" t="s">
        <v>180</v>
      </c>
      <c r="J22" s="75" t="s">
        <v>308</v>
      </c>
      <c r="K22" s="77">
        <v>48000</v>
      </c>
      <c r="L22" s="77">
        <v>10000</v>
      </c>
      <c r="M22" s="78">
        <v>58000</v>
      </c>
      <c r="N22" s="66" t="s">
        <v>470</v>
      </c>
    </row>
    <row r="23" spans="1:15" s="19" customFormat="1" ht="47.25" x14ac:dyDescent="0.25">
      <c r="A23" s="74">
        <v>15</v>
      </c>
      <c r="B23" s="74" t="s">
        <v>316</v>
      </c>
      <c r="C23" s="74" t="s">
        <v>181</v>
      </c>
      <c r="D23" s="75" t="s">
        <v>22</v>
      </c>
      <c r="E23" s="76" t="s">
        <v>178</v>
      </c>
      <c r="F23" s="74" t="s">
        <v>182</v>
      </c>
      <c r="G23" s="74">
        <v>3</v>
      </c>
      <c r="H23" s="76" t="s">
        <v>178</v>
      </c>
      <c r="I23" s="76" t="s">
        <v>183</v>
      </c>
      <c r="J23" s="75" t="s">
        <v>308</v>
      </c>
      <c r="K23" s="77">
        <v>48000</v>
      </c>
      <c r="L23" s="77">
        <v>10000</v>
      </c>
      <c r="M23" s="78">
        <v>58000</v>
      </c>
      <c r="N23" s="66" t="s">
        <v>470</v>
      </c>
    </row>
    <row r="24" spans="1:15" s="19" customFormat="1" ht="31.5" x14ac:dyDescent="0.25">
      <c r="A24" s="74">
        <v>16</v>
      </c>
      <c r="B24" s="74" t="s">
        <v>327</v>
      </c>
      <c r="C24" s="74" t="s">
        <v>181</v>
      </c>
      <c r="D24" s="75" t="s">
        <v>22</v>
      </c>
      <c r="E24" s="76" t="s">
        <v>178</v>
      </c>
      <c r="F24" s="74" t="s">
        <v>184</v>
      </c>
      <c r="G24" s="74">
        <v>3</v>
      </c>
      <c r="H24" s="76" t="s">
        <v>178</v>
      </c>
      <c r="I24" s="76" t="s">
        <v>185</v>
      </c>
      <c r="J24" s="75" t="s">
        <v>308</v>
      </c>
      <c r="K24" s="77">
        <v>48000</v>
      </c>
      <c r="L24" s="77">
        <v>10000</v>
      </c>
      <c r="M24" s="78">
        <v>58000</v>
      </c>
      <c r="N24" s="66" t="s">
        <v>470</v>
      </c>
    </row>
    <row r="25" spans="1:15" s="19" customFormat="1" x14ac:dyDescent="0.25">
      <c r="A25" s="159" t="s">
        <v>475</v>
      </c>
      <c r="B25" s="160"/>
      <c r="C25" s="160"/>
      <c r="D25" s="160"/>
      <c r="E25" s="160"/>
      <c r="F25" s="160"/>
      <c r="G25" s="160"/>
      <c r="H25" s="160"/>
      <c r="I25" s="160"/>
      <c r="J25" s="160"/>
      <c r="K25" s="161">
        <f>SUM(K22:K24)</f>
        <v>144000</v>
      </c>
      <c r="L25" s="161">
        <f t="shared" ref="L25:M25" si="6">SUM(L22:L24)</f>
        <v>30000</v>
      </c>
      <c r="M25" s="161">
        <f t="shared" si="6"/>
        <v>174000</v>
      </c>
      <c r="N25" s="162"/>
    </row>
    <row r="26" spans="1:15" s="19" customFormat="1" ht="31.5" x14ac:dyDescent="0.25">
      <c r="A26" s="74">
        <v>17</v>
      </c>
      <c r="B26" s="74" t="s">
        <v>314</v>
      </c>
      <c r="C26" s="74" t="s">
        <v>186</v>
      </c>
      <c r="D26" s="75" t="s">
        <v>22</v>
      </c>
      <c r="E26" s="76" t="s">
        <v>187</v>
      </c>
      <c r="F26" s="74" t="s">
        <v>188</v>
      </c>
      <c r="G26" s="74">
        <v>3</v>
      </c>
      <c r="H26" s="76" t="s">
        <v>187</v>
      </c>
      <c r="I26" s="76" t="s">
        <v>189</v>
      </c>
      <c r="J26" s="75" t="s">
        <v>308</v>
      </c>
      <c r="K26" s="77">
        <v>48000</v>
      </c>
      <c r="L26" s="77">
        <v>10000</v>
      </c>
      <c r="M26" s="78">
        <v>58000</v>
      </c>
      <c r="N26" s="66" t="s">
        <v>470</v>
      </c>
    </row>
    <row r="27" spans="1:15" s="19" customFormat="1" ht="47.25" x14ac:dyDescent="0.25">
      <c r="A27" s="74">
        <v>18</v>
      </c>
      <c r="B27" s="74" t="s">
        <v>329</v>
      </c>
      <c r="C27" s="74" t="s">
        <v>190</v>
      </c>
      <c r="D27" s="75" t="s">
        <v>40</v>
      </c>
      <c r="E27" s="76" t="s">
        <v>187</v>
      </c>
      <c r="F27" s="74" t="s">
        <v>191</v>
      </c>
      <c r="G27" s="74">
        <v>3</v>
      </c>
      <c r="H27" s="76" t="s">
        <v>187</v>
      </c>
      <c r="I27" s="76" t="s">
        <v>192</v>
      </c>
      <c r="J27" s="75" t="s">
        <v>503</v>
      </c>
      <c r="K27" s="77">
        <v>48000</v>
      </c>
      <c r="L27" s="77">
        <v>10000</v>
      </c>
      <c r="M27" s="78">
        <v>58000</v>
      </c>
      <c r="N27" s="66" t="s">
        <v>470</v>
      </c>
    </row>
    <row r="28" spans="1:15" s="19" customFormat="1" x14ac:dyDescent="0.25">
      <c r="A28" s="159" t="s">
        <v>475</v>
      </c>
      <c r="B28" s="160"/>
      <c r="C28" s="160"/>
      <c r="D28" s="160"/>
      <c r="E28" s="160"/>
      <c r="F28" s="160"/>
      <c r="G28" s="160"/>
      <c r="H28" s="160"/>
      <c r="I28" s="160"/>
      <c r="J28" s="160"/>
      <c r="K28" s="161">
        <f>SUM(K26:K27)</f>
        <v>96000</v>
      </c>
      <c r="L28" s="161">
        <f t="shared" ref="L28:M28" si="7">SUM(L26:L27)</f>
        <v>20000</v>
      </c>
      <c r="M28" s="161">
        <f t="shared" si="7"/>
        <v>116000</v>
      </c>
      <c r="N28" s="162"/>
    </row>
    <row r="29" spans="1:15" s="19" customFormat="1" ht="31.5" x14ac:dyDescent="0.25">
      <c r="A29" s="74">
        <v>19</v>
      </c>
      <c r="B29" s="74" t="s">
        <v>317</v>
      </c>
      <c r="C29" s="74" t="s">
        <v>194</v>
      </c>
      <c r="D29" s="75" t="s">
        <v>25</v>
      </c>
      <c r="E29" s="76" t="s">
        <v>193</v>
      </c>
      <c r="F29" s="74" t="s">
        <v>195</v>
      </c>
      <c r="G29" s="74">
        <v>3</v>
      </c>
      <c r="H29" s="76" t="s">
        <v>193</v>
      </c>
      <c r="I29" s="76" t="s">
        <v>196</v>
      </c>
      <c r="J29" s="75" t="s">
        <v>308</v>
      </c>
      <c r="K29" s="77">
        <v>48000</v>
      </c>
      <c r="L29" s="77">
        <v>10000</v>
      </c>
      <c r="M29" s="78">
        <v>58000</v>
      </c>
      <c r="N29" s="66" t="s">
        <v>470</v>
      </c>
    </row>
    <row r="30" spans="1:15" s="19" customFormat="1" ht="47.25" x14ac:dyDescent="0.25">
      <c r="A30" s="74">
        <v>20</v>
      </c>
      <c r="B30" s="74" t="s">
        <v>318</v>
      </c>
      <c r="C30" s="74" t="s">
        <v>197</v>
      </c>
      <c r="D30" s="75" t="s">
        <v>22</v>
      </c>
      <c r="E30" s="76" t="s">
        <v>193</v>
      </c>
      <c r="F30" s="74" t="s">
        <v>198</v>
      </c>
      <c r="G30" s="74">
        <v>3</v>
      </c>
      <c r="H30" s="76" t="s">
        <v>193</v>
      </c>
      <c r="I30" s="76" t="s">
        <v>199</v>
      </c>
      <c r="J30" s="75" t="s">
        <v>308</v>
      </c>
      <c r="K30" s="77">
        <v>48000</v>
      </c>
      <c r="L30" s="77">
        <v>10000</v>
      </c>
      <c r="M30" s="78">
        <v>58000</v>
      </c>
      <c r="N30" s="66" t="s">
        <v>470</v>
      </c>
    </row>
    <row r="31" spans="1:15" s="19" customFormat="1" x14ac:dyDescent="0.25">
      <c r="A31" s="159" t="s">
        <v>475</v>
      </c>
      <c r="B31" s="160"/>
      <c r="C31" s="160"/>
      <c r="D31" s="160"/>
      <c r="E31" s="160"/>
      <c r="F31" s="160"/>
      <c r="G31" s="160"/>
      <c r="H31" s="160"/>
      <c r="I31" s="160"/>
      <c r="J31" s="160"/>
      <c r="K31" s="161">
        <f>SUM(K29:K30)</f>
        <v>96000</v>
      </c>
      <c r="L31" s="161">
        <f t="shared" ref="L31:M31" si="8">SUM(L29:L30)</f>
        <v>20000</v>
      </c>
      <c r="M31" s="161">
        <f t="shared" si="8"/>
        <v>116000</v>
      </c>
      <c r="N31" s="162"/>
    </row>
    <row r="32" spans="1:15" s="19" customFormat="1" ht="31.5" x14ac:dyDescent="0.25">
      <c r="A32" s="74">
        <v>21</v>
      </c>
      <c r="B32" s="74" t="s">
        <v>284</v>
      </c>
      <c r="C32" s="74" t="s">
        <v>57</v>
      </c>
      <c r="D32" s="75" t="s">
        <v>22</v>
      </c>
      <c r="E32" s="76" t="s">
        <v>200</v>
      </c>
      <c r="F32" s="74" t="s">
        <v>201</v>
      </c>
      <c r="G32" s="74">
        <v>3</v>
      </c>
      <c r="H32" s="76" t="s">
        <v>200</v>
      </c>
      <c r="I32" s="76" t="s">
        <v>202</v>
      </c>
      <c r="J32" s="75" t="s">
        <v>278</v>
      </c>
      <c r="K32" s="77">
        <v>48000</v>
      </c>
      <c r="L32" s="75">
        <v>0</v>
      </c>
      <c r="M32" s="78">
        <v>48000</v>
      </c>
      <c r="N32" s="66" t="s">
        <v>470</v>
      </c>
    </row>
    <row r="33" spans="1:14" s="19" customFormat="1" ht="47.25" x14ac:dyDescent="0.25">
      <c r="A33" s="74">
        <v>22</v>
      </c>
      <c r="B33" s="74" t="s">
        <v>287</v>
      </c>
      <c r="C33" s="74" t="s">
        <v>203</v>
      </c>
      <c r="D33" s="75" t="s">
        <v>40</v>
      </c>
      <c r="E33" s="76" t="s">
        <v>200</v>
      </c>
      <c r="F33" s="74" t="s">
        <v>204</v>
      </c>
      <c r="G33" s="74">
        <v>3</v>
      </c>
      <c r="H33" s="76" t="s">
        <v>200</v>
      </c>
      <c r="I33" s="76" t="s">
        <v>205</v>
      </c>
      <c r="J33" s="75" t="s">
        <v>278</v>
      </c>
      <c r="K33" s="77">
        <v>48000</v>
      </c>
      <c r="L33" s="77">
        <v>3000</v>
      </c>
      <c r="M33" s="78">
        <v>51000</v>
      </c>
      <c r="N33" s="66" t="s">
        <v>470</v>
      </c>
    </row>
    <row r="34" spans="1:14" s="19" customFormat="1" ht="31.5" x14ac:dyDescent="0.25">
      <c r="A34" s="74">
        <v>23</v>
      </c>
      <c r="B34" s="74" t="s">
        <v>322</v>
      </c>
      <c r="C34" s="74" t="s">
        <v>206</v>
      </c>
      <c r="D34" s="75" t="s">
        <v>25</v>
      </c>
      <c r="E34" s="76" t="s">
        <v>200</v>
      </c>
      <c r="F34" s="74" t="s">
        <v>207</v>
      </c>
      <c r="G34" s="74">
        <v>3</v>
      </c>
      <c r="H34" s="76" t="s">
        <v>200</v>
      </c>
      <c r="I34" s="76" t="s">
        <v>208</v>
      </c>
      <c r="J34" s="75" t="s">
        <v>278</v>
      </c>
      <c r="K34" s="77">
        <v>48000</v>
      </c>
      <c r="L34" s="77">
        <v>3000</v>
      </c>
      <c r="M34" s="78">
        <v>51000</v>
      </c>
      <c r="N34" s="66" t="s">
        <v>470</v>
      </c>
    </row>
    <row r="35" spans="1:14" s="19" customFormat="1" ht="63" x14ac:dyDescent="0.25">
      <c r="A35" s="74">
        <v>24</v>
      </c>
      <c r="B35" s="74" t="s">
        <v>285</v>
      </c>
      <c r="C35" s="74" t="s">
        <v>209</v>
      </c>
      <c r="D35" s="75" t="s">
        <v>25</v>
      </c>
      <c r="E35" s="76" t="s">
        <v>200</v>
      </c>
      <c r="F35" s="74" t="s">
        <v>210</v>
      </c>
      <c r="G35" s="74">
        <v>3</v>
      </c>
      <c r="H35" s="76" t="s">
        <v>200</v>
      </c>
      <c r="I35" s="76" t="s">
        <v>211</v>
      </c>
      <c r="J35" s="75" t="s">
        <v>278</v>
      </c>
      <c r="K35" s="77">
        <v>48000</v>
      </c>
      <c r="L35" s="77">
        <v>3000</v>
      </c>
      <c r="M35" s="78">
        <v>51000</v>
      </c>
      <c r="N35" s="66" t="s">
        <v>470</v>
      </c>
    </row>
    <row r="36" spans="1:14" s="19" customFormat="1" ht="47.25" x14ac:dyDescent="0.25">
      <c r="A36" s="74">
        <v>25</v>
      </c>
      <c r="B36" s="74" t="s">
        <v>321</v>
      </c>
      <c r="C36" s="74" t="s">
        <v>59</v>
      </c>
      <c r="D36" s="75" t="s">
        <v>40</v>
      </c>
      <c r="E36" s="76" t="s">
        <v>200</v>
      </c>
      <c r="F36" s="74" t="s">
        <v>212</v>
      </c>
      <c r="G36" s="74">
        <v>3</v>
      </c>
      <c r="H36" s="76" t="s">
        <v>200</v>
      </c>
      <c r="I36" s="76" t="s">
        <v>213</v>
      </c>
      <c r="J36" s="75" t="s">
        <v>278</v>
      </c>
      <c r="K36" s="77">
        <v>48000</v>
      </c>
      <c r="L36" s="77">
        <v>3000</v>
      </c>
      <c r="M36" s="78">
        <v>51000</v>
      </c>
      <c r="N36" s="66" t="s">
        <v>470</v>
      </c>
    </row>
    <row r="37" spans="1:14" s="19" customFormat="1" ht="47.25" x14ac:dyDescent="0.25">
      <c r="A37" s="74">
        <v>26</v>
      </c>
      <c r="B37" s="74" t="s">
        <v>280</v>
      </c>
      <c r="C37" s="74" t="s">
        <v>214</v>
      </c>
      <c r="D37" s="75" t="s">
        <v>40</v>
      </c>
      <c r="E37" s="76" t="s">
        <v>200</v>
      </c>
      <c r="F37" s="74" t="s">
        <v>215</v>
      </c>
      <c r="G37" s="74">
        <v>3</v>
      </c>
      <c r="H37" s="76" t="s">
        <v>200</v>
      </c>
      <c r="I37" s="76" t="s">
        <v>216</v>
      </c>
      <c r="J37" s="75" t="s">
        <v>278</v>
      </c>
      <c r="K37" s="77">
        <v>48000</v>
      </c>
      <c r="L37" s="75">
        <v>0</v>
      </c>
      <c r="M37" s="78">
        <v>48000</v>
      </c>
      <c r="N37" s="66" t="s">
        <v>470</v>
      </c>
    </row>
    <row r="38" spans="1:14" s="19" customFormat="1" ht="31.5" x14ac:dyDescent="0.25">
      <c r="A38" s="74">
        <v>27</v>
      </c>
      <c r="B38" s="74" t="s">
        <v>276</v>
      </c>
      <c r="C38" s="74" t="s">
        <v>217</v>
      </c>
      <c r="D38" s="75" t="s">
        <v>40</v>
      </c>
      <c r="E38" s="76" t="s">
        <v>200</v>
      </c>
      <c r="F38" s="74" t="s">
        <v>277</v>
      </c>
      <c r="G38" s="74">
        <v>3</v>
      </c>
      <c r="H38" s="76" t="s">
        <v>200</v>
      </c>
      <c r="I38" s="76" t="s">
        <v>233</v>
      </c>
      <c r="J38" s="75" t="s">
        <v>278</v>
      </c>
      <c r="K38" s="77">
        <v>48000</v>
      </c>
      <c r="L38" s="77">
        <v>3000</v>
      </c>
      <c r="M38" s="78">
        <v>51000</v>
      </c>
      <c r="N38" s="66" t="s">
        <v>470</v>
      </c>
    </row>
    <row r="39" spans="1:14" s="19" customFormat="1" ht="47.25" x14ac:dyDescent="0.25">
      <c r="A39" s="74">
        <v>28</v>
      </c>
      <c r="B39" s="74" t="s">
        <v>279</v>
      </c>
      <c r="C39" s="74" t="s">
        <v>217</v>
      </c>
      <c r="D39" s="75" t="s">
        <v>40</v>
      </c>
      <c r="E39" s="76" t="s">
        <v>200</v>
      </c>
      <c r="F39" s="74" t="s">
        <v>218</v>
      </c>
      <c r="G39" s="74">
        <v>3</v>
      </c>
      <c r="H39" s="76" t="s">
        <v>200</v>
      </c>
      <c r="I39" s="76" t="s">
        <v>219</v>
      </c>
      <c r="J39" s="75" t="s">
        <v>278</v>
      </c>
      <c r="K39" s="77">
        <v>48000</v>
      </c>
      <c r="L39" s="75">
        <v>0</v>
      </c>
      <c r="M39" s="78">
        <v>48000</v>
      </c>
      <c r="N39" s="66" t="s">
        <v>470</v>
      </c>
    </row>
    <row r="40" spans="1:14" s="19" customFormat="1" ht="78.75" x14ac:dyDescent="0.25">
      <c r="A40" s="74">
        <v>29</v>
      </c>
      <c r="B40" s="74" t="s">
        <v>289</v>
      </c>
      <c r="C40" s="74" t="s">
        <v>220</v>
      </c>
      <c r="D40" s="75" t="s">
        <v>290</v>
      </c>
      <c r="E40" s="76" t="s">
        <v>200</v>
      </c>
      <c r="F40" s="74" t="s">
        <v>221</v>
      </c>
      <c r="G40" s="74">
        <v>3</v>
      </c>
      <c r="H40" s="76" t="s">
        <v>200</v>
      </c>
      <c r="I40" s="76" t="s">
        <v>222</v>
      </c>
      <c r="J40" s="75" t="s">
        <v>471</v>
      </c>
      <c r="K40" s="77">
        <v>48000</v>
      </c>
      <c r="L40" s="77">
        <v>20000</v>
      </c>
      <c r="M40" s="78">
        <v>68000</v>
      </c>
      <c r="N40" s="66" t="s">
        <v>470</v>
      </c>
    </row>
    <row r="41" spans="1:14" s="19" customFormat="1" ht="78.75" x14ac:dyDescent="0.25">
      <c r="A41" s="74">
        <v>30</v>
      </c>
      <c r="B41" s="74" t="s">
        <v>323</v>
      </c>
      <c r="C41" s="74" t="s">
        <v>220</v>
      </c>
      <c r="D41" s="75" t="s">
        <v>290</v>
      </c>
      <c r="E41" s="76" t="s">
        <v>200</v>
      </c>
      <c r="F41" s="74" t="s">
        <v>223</v>
      </c>
      <c r="G41" s="74">
        <v>3</v>
      </c>
      <c r="H41" s="76" t="s">
        <v>200</v>
      </c>
      <c r="I41" s="76" t="s">
        <v>224</v>
      </c>
      <c r="J41" s="75" t="s">
        <v>278</v>
      </c>
      <c r="K41" s="77">
        <v>48000</v>
      </c>
      <c r="L41" s="77">
        <v>3000</v>
      </c>
      <c r="M41" s="78">
        <v>51000</v>
      </c>
      <c r="N41" s="66" t="s">
        <v>470</v>
      </c>
    </row>
    <row r="42" spans="1:14" s="19" customFormat="1" ht="31.5" x14ac:dyDescent="0.25">
      <c r="A42" s="74">
        <v>31</v>
      </c>
      <c r="B42" s="74" t="s">
        <v>282</v>
      </c>
      <c r="C42" s="74" t="s">
        <v>225</v>
      </c>
      <c r="D42" s="75" t="s">
        <v>40</v>
      </c>
      <c r="E42" s="76" t="s">
        <v>200</v>
      </c>
      <c r="F42" s="74" t="s">
        <v>226</v>
      </c>
      <c r="G42" s="74">
        <v>3</v>
      </c>
      <c r="H42" s="76" t="s">
        <v>200</v>
      </c>
      <c r="I42" s="76" t="s">
        <v>227</v>
      </c>
      <c r="J42" s="75" t="s">
        <v>278</v>
      </c>
      <c r="K42" s="77">
        <v>48000</v>
      </c>
      <c r="L42" s="75">
        <v>180</v>
      </c>
      <c r="M42" s="78">
        <v>48180</v>
      </c>
      <c r="N42" s="66" t="s">
        <v>470</v>
      </c>
    </row>
    <row r="43" spans="1:14" s="19" customFormat="1" ht="63" x14ac:dyDescent="0.25">
      <c r="A43" s="74">
        <v>32</v>
      </c>
      <c r="B43" s="74" t="s">
        <v>288</v>
      </c>
      <c r="C43" s="74" t="s">
        <v>228</v>
      </c>
      <c r="D43" s="75" t="s">
        <v>40</v>
      </c>
      <c r="E43" s="76" t="s">
        <v>200</v>
      </c>
      <c r="F43" s="74" t="s">
        <v>229</v>
      </c>
      <c r="G43" s="74">
        <v>3</v>
      </c>
      <c r="H43" s="76" t="s">
        <v>200</v>
      </c>
      <c r="I43" s="76" t="s">
        <v>230</v>
      </c>
      <c r="J43" s="75" t="s">
        <v>278</v>
      </c>
      <c r="K43" s="77">
        <v>48000</v>
      </c>
      <c r="L43" s="77">
        <v>3000</v>
      </c>
      <c r="M43" s="78">
        <v>51000</v>
      </c>
      <c r="N43" s="66" t="s">
        <v>470</v>
      </c>
    </row>
    <row r="44" spans="1:14" s="19" customFormat="1" ht="47.25" x14ac:dyDescent="0.25">
      <c r="A44" s="74">
        <v>33</v>
      </c>
      <c r="B44" s="74" t="s">
        <v>320</v>
      </c>
      <c r="C44" s="74" t="s">
        <v>228</v>
      </c>
      <c r="D44" s="75" t="s">
        <v>40</v>
      </c>
      <c r="E44" s="76" t="s">
        <v>200</v>
      </c>
      <c r="F44" s="74" t="s">
        <v>231</v>
      </c>
      <c r="G44" s="74">
        <v>3</v>
      </c>
      <c r="H44" s="76" t="s">
        <v>200</v>
      </c>
      <c r="I44" s="76" t="s">
        <v>232</v>
      </c>
      <c r="J44" s="75" t="s">
        <v>278</v>
      </c>
      <c r="K44" s="77">
        <v>48000</v>
      </c>
      <c r="L44" s="77">
        <v>3000</v>
      </c>
      <c r="M44" s="78">
        <v>51000</v>
      </c>
      <c r="N44" s="66" t="s">
        <v>470</v>
      </c>
    </row>
    <row r="45" spans="1:14" s="19" customFormat="1" x14ac:dyDescent="0.25">
      <c r="A45" s="159" t="s">
        <v>475</v>
      </c>
      <c r="B45" s="160"/>
      <c r="C45" s="160"/>
      <c r="D45" s="160"/>
      <c r="E45" s="160"/>
      <c r="F45" s="160"/>
      <c r="G45" s="160"/>
      <c r="H45" s="160"/>
      <c r="I45" s="160"/>
      <c r="J45" s="160"/>
      <c r="K45" s="161">
        <f>SUM(K32:K44)</f>
        <v>624000</v>
      </c>
      <c r="L45" s="161">
        <f t="shared" ref="L45:M45" si="9">SUM(L32:L44)</f>
        <v>44180</v>
      </c>
      <c r="M45" s="161">
        <f t="shared" si="9"/>
        <v>668180</v>
      </c>
      <c r="N45" s="162"/>
    </row>
    <row r="46" spans="1:14" s="19" customFormat="1" ht="31.5" x14ac:dyDescent="0.25">
      <c r="A46" s="74">
        <v>34</v>
      </c>
      <c r="B46" s="74" t="s">
        <v>300</v>
      </c>
      <c r="C46" s="74" t="s">
        <v>235</v>
      </c>
      <c r="D46" s="75" t="s">
        <v>40</v>
      </c>
      <c r="E46" s="76" t="s">
        <v>234</v>
      </c>
      <c r="F46" s="74" t="s">
        <v>236</v>
      </c>
      <c r="G46" s="74">
        <v>3</v>
      </c>
      <c r="H46" s="76" t="s">
        <v>234</v>
      </c>
      <c r="I46" s="76" t="s">
        <v>237</v>
      </c>
      <c r="J46" s="75" t="s">
        <v>278</v>
      </c>
      <c r="K46" s="77">
        <v>48000</v>
      </c>
      <c r="L46" s="77">
        <v>3000</v>
      </c>
      <c r="M46" s="78">
        <v>51000</v>
      </c>
      <c r="N46" s="66" t="s">
        <v>470</v>
      </c>
    </row>
    <row r="47" spans="1:14" s="19" customFormat="1" ht="31.5" x14ac:dyDescent="0.25">
      <c r="A47" s="74">
        <v>35</v>
      </c>
      <c r="B47" s="74" t="s">
        <v>286</v>
      </c>
      <c r="C47" s="74" t="s">
        <v>238</v>
      </c>
      <c r="D47" s="75" t="s">
        <v>22</v>
      </c>
      <c r="E47" s="76" t="s">
        <v>234</v>
      </c>
      <c r="F47" s="74" t="s">
        <v>239</v>
      </c>
      <c r="G47" s="74">
        <v>3</v>
      </c>
      <c r="H47" s="76" t="s">
        <v>234</v>
      </c>
      <c r="I47" s="76" t="s">
        <v>240</v>
      </c>
      <c r="J47" s="75" t="s">
        <v>278</v>
      </c>
      <c r="K47" s="77">
        <v>48000</v>
      </c>
      <c r="L47" s="77">
        <v>10000</v>
      </c>
      <c r="M47" s="78">
        <v>58000</v>
      </c>
      <c r="N47" s="66" t="s">
        <v>470</v>
      </c>
    </row>
    <row r="48" spans="1:14" s="19" customFormat="1" ht="31.5" x14ac:dyDescent="0.25">
      <c r="A48" s="74">
        <v>36</v>
      </c>
      <c r="B48" s="74" t="s">
        <v>283</v>
      </c>
      <c r="C48" s="74" t="s">
        <v>241</v>
      </c>
      <c r="D48" s="75" t="s">
        <v>25</v>
      </c>
      <c r="E48" s="76" t="s">
        <v>234</v>
      </c>
      <c r="F48" s="74" t="s">
        <v>242</v>
      </c>
      <c r="G48" s="74">
        <v>3</v>
      </c>
      <c r="H48" s="76" t="s">
        <v>234</v>
      </c>
      <c r="I48" s="76" t="s">
        <v>243</v>
      </c>
      <c r="J48" s="75" t="s">
        <v>278</v>
      </c>
      <c r="K48" s="77">
        <v>48000</v>
      </c>
      <c r="L48" s="75">
        <v>0</v>
      </c>
      <c r="M48" s="78">
        <v>48000</v>
      </c>
      <c r="N48" s="66" t="s">
        <v>470</v>
      </c>
    </row>
    <row r="49" spans="1:14" s="19" customFormat="1" ht="47.25" x14ac:dyDescent="0.25">
      <c r="A49" s="74">
        <v>37</v>
      </c>
      <c r="B49" s="74" t="s">
        <v>281</v>
      </c>
      <c r="C49" s="74" t="s">
        <v>60</v>
      </c>
      <c r="D49" s="75" t="s">
        <v>40</v>
      </c>
      <c r="E49" s="76" t="s">
        <v>234</v>
      </c>
      <c r="F49" s="74" t="s">
        <v>244</v>
      </c>
      <c r="G49" s="74">
        <v>3</v>
      </c>
      <c r="H49" s="76" t="s">
        <v>234</v>
      </c>
      <c r="I49" s="76" t="s">
        <v>245</v>
      </c>
      <c r="J49" s="75" t="s">
        <v>278</v>
      </c>
      <c r="K49" s="77">
        <v>48000</v>
      </c>
      <c r="L49" s="77">
        <v>3000</v>
      </c>
      <c r="M49" s="78">
        <v>51000</v>
      </c>
      <c r="N49" s="66" t="s">
        <v>470</v>
      </c>
    </row>
    <row r="50" spans="1:14" s="19" customFormat="1" x14ac:dyDescent="0.25">
      <c r="A50" s="159" t="s">
        <v>475</v>
      </c>
      <c r="B50" s="160"/>
      <c r="C50" s="160"/>
      <c r="D50" s="160"/>
      <c r="E50" s="160"/>
      <c r="F50" s="160"/>
      <c r="G50" s="160"/>
      <c r="H50" s="160"/>
      <c r="I50" s="160"/>
      <c r="J50" s="160"/>
      <c r="K50" s="161">
        <f>SUM(K46:K49)</f>
        <v>192000</v>
      </c>
      <c r="L50" s="161">
        <f t="shared" ref="L50:M50" si="10">SUM(L46:L49)</f>
        <v>16000</v>
      </c>
      <c r="M50" s="161">
        <f t="shared" si="10"/>
        <v>208000</v>
      </c>
      <c r="N50" s="162"/>
    </row>
    <row r="51" spans="1:14" s="19" customFormat="1" ht="47.25" x14ac:dyDescent="0.25">
      <c r="A51" s="74">
        <v>38</v>
      </c>
      <c r="B51" s="74" t="s">
        <v>303</v>
      </c>
      <c r="C51" s="74" t="s">
        <v>304</v>
      </c>
      <c r="D51" s="75" t="s">
        <v>22</v>
      </c>
      <c r="E51" s="76" t="s">
        <v>250</v>
      </c>
      <c r="F51" s="74" t="s">
        <v>305</v>
      </c>
      <c r="G51" s="74">
        <v>2</v>
      </c>
      <c r="H51" s="76" t="s">
        <v>250</v>
      </c>
      <c r="I51" s="76" t="s">
        <v>256</v>
      </c>
      <c r="J51" s="75" t="s">
        <v>278</v>
      </c>
      <c r="K51" s="77">
        <v>48000</v>
      </c>
      <c r="L51" s="75">
        <v>0</v>
      </c>
      <c r="M51" s="78">
        <v>48000</v>
      </c>
      <c r="N51" s="66" t="s">
        <v>470</v>
      </c>
    </row>
    <row r="52" spans="1:14" s="19" customFormat="1" ht="31.5" x14ac:dyDescent="0.25">
      <c r="A52" s="74">
        <v>39</v>
      </c>
      <c r="B52" s="74" t="s">
        <v>296</v>
      </c>
      <c r="C52" s="74" t="s">
        <v>246</v>
      </c>
      <c r="D52" s="75" t="s">
        <v>40</v>
      </c>
      <c r="E52" s="76" t="s">
        <v>250</v>
      </c>
      <c r="F52" s="74" t="s">
        <v>247</v>
      </c>
      <c r="G52" s="74">
        <v>3</v>
      </c>
      <c r="H52" s="76" t="s">
        <v>250</v>
      </c>
      <c r="I52" s="76" t="s">
        <v>248</v>
      </c>
      <c r="J52" s="75" t="s">
        <v>278</v>
      </c>
      <c r="K52" s="77">
        <v>48000</v>
      </c>
      <c r="L52" s="77">
        <v>12000</v>
      </c>
      <c r="M52" s="78">
        <v>60000</v>
      </c>
      <c r="N52" s="66" t="s">
        <v>470</v>
      </c>
    </row>
    <row r="53" spans="1:14" s="19" customFormat="1" ht="78.75" x14ac:dyDescent="0.25">
      <c r="A53" s="74">
        <v>40</v>
      </c>
      <c r="B53" s="74" t="s">
        <v>298</v>
      </c>
      <c r="C53" s="74" t="s">
        <v>249</v>
      </c>
      <c r="D53" s="75" t="s">
        <v>299</v>
      </c>
      <c r="E53" s="76" t="s">
        <v>250</v>
      </c>
      <c r="F53" s="74" t="s">
        <v>251</v>
      </c>
      <c r="G53" s="74">
        <v>4</v>
      </c>
      <c r="H53" s="76" t="s">
        <v>250</v>
      </c>
      <c r="I53" s="76" t="s">
        <v>252</v>
      </c>
      <c r="J53" s="75" t="s">
        <v>278</v>
      </c>
      <c r="K53" s="77">
        <v>48000</v>
      </c>
      <c r="L53" s="77">
        <v>5000</v>
      </c>
      <c r="M53" s="78">
        <v>53000</v>
      </c>
      <c r="N53" s="66" t="s">
        <v>470</v>
      </c>
    </row>
    <row r="54" spans="1:14" s="19" customFormat="1" ht="31.5" x14ac:dyDescent="0.25">
      <c r="A54" s="74">
        <v>41</v>
      </c>
      <c r="B54" s="74" t="s">
        <v>297</v>
      </c>
      <c r="C54" s="74" t="s">
        <v>253</v>
      </c>
      <c r="D54" s="75" t="s">
        <v>40</v>
      </c>
      <c r="E54" s="76" t="s">
        <v>250</v>
      </c>
      <c r="F54" s="74" t="s">
        <v>254</v>
      </c>
      <c r="G54" s="74">
        <v>3</v>
      </c>
      <c r="H54" s="76" t="s">
        <v>250</v>
      </c>
      <c r="I54" s="76" t="s">
        <v>255</v>
      </c>
      <c r="J54" s="75" t="s">
        <v>278</v>
      </c>
      <c r="K54" s="77">
        <v>48000</v>
      </c>
      <c r="L54" s="77">
        <v>3000</v>
      </c>
      <c r="M54" s="78">
        <v>51000</v>
      </c>
      <c r="N54" s="66" t="s">
        <v>470</v>
      </c>
    </row>
    <row r="55" spans="1:14" s="19" customFormat="1" x14ac:dyDescent="0.25">
      <c r="A55" s="159" t="s">
        <v>475</v>
      </c>
      <c r="B55" s="160"/>
      <c r="C55" s="160"/>
      <c r="D55" s="160"/>
      <c r="E55" s="160"/>
      <c r="F55" s="160"/>
      <c r="G55" s="160"/>
      <c r="H55" s="160"/>
      <c r="I55" s="160"/>
      <c r="J55" s="160"/>
      <c r="K55" s="161">
        <f>SUM(K51:K54)</f>
        <v>192000</v>
      </c>
      <c r="L55" s="161">
        <f t="shared" ref="L55:M55" si="11">SUM(L51:L54)</f>
        <v>20000</v>
      </c>
      <c r="M55" s="161">
        <f t="shared" si="11"/>
        <v>212000</v>
      </c>
      <c r="N55" s="162"/>
    </row>
    <row r="56" spans="1:14" s="19" customFormat="1" ht="47.25" x14ac:dyDescent="0.25">
      <c r="A56" s="74">
        <v>42</v>
      </c>
      <c r="B56" s="74" t="s">
        <v>315</v>
      </c>
      <c r="C56" s="74" t="s">
        <v>258</v>
      </c>
      <c r="D56" s="75" t="s">
        <v>25</v>
      </c>
      <c r="E56" s="76" t="s">
        <v>257</v>
      </c>
      <c r="F56" s="74" t="s">
        <v>259</v>
      </c>
      <c r="G56" s="74">
        <v>4</v>
      </c>
      <c r="H56" s="76" t="s">
        <v>257</v>
      </c>
      <c r="I56" s="76" t="s">
        <v>260</v>
      </c>
      <c r="J56" s="75" t="s">
        <v>278</v>
      </c>
      <c r="K56" s="77">
        <v>48000</v>
      </c>
      <c r="L56" s="77">
        <v>3000</v>
      </c>
      <c r="M56" s="78">
        <v>51000</v>
      </c>
      <c r="N56" s="66" t="s">
        <v>470</v>
      </c>
    </row>
    <row r="57" spans="1:14" s="19" customFormat="1" x14ac:dyDescent="0.25">
      <c r="A57" s="159" t="s">
        <v>475</v>
      </c>
      <c r="B57" s="160"/>
      <c r="C57" s="160"/>
      <c r="D57" s="160"/>
      <c r="E57" s="160"/>
      <c r="F57" s="160"/>
      <c r="G57" s="160"/>
      <c r="H57" s="160"/>
      <c r="I57" s="160"/>
      <c r="J57" s="160"/>
      <c r="K57" s="161">
        <f>SUM(K56)</f>
        <v>48000</v>
      </c>
      <c r="L57" s="161">
        <f t="shared" ref="L57:M57" si="12">SUM(L56)</f>
        <v>3000</v>
      </c>
      <c r="M57" s="161">
        <f t="shared" si="12"/>
        <v>51000</v>
      </c>
      <c r="N57" s="162"/>
    </row>
    <row r="58" spans="1:14" s="19" customFormat="1" ht="31.5" x14ac:dyDescent="0.25">
      <c r="A58" s="74">
        <v>43</v>
      </c>
      <c r="B58" s="74" t="s">
        <v>292</v>
      </c>
      <c r="C58" s="74" t="s">
        <v>293</v>
      </c>
      <c r="D58" s="75" t="s">
        <v>22</v>
      </c>
      <c r="E58" s="76" t="s">
        <v>262</v>
      </c>
      <c r="F58" s="74" t="s">
        <v>294</v>
      </c>
      <c r="G58" s="74">
        <v>3</v>
      </c>
      <c r="H58" s="76" t="s">
        <v>262</v>
      </c>
      <c r="I58" s="76" t="s">
        <v>265</v>
      </c>
      <c r="J58" s="75" t="s">
        <v>278</v>
      </c>
      <c r="K58" s="77">
        <v>48000</v>
      </c>
      <c r="L58" s="75">
        <v>0</v>
      </c>
      <c r="M58" s="78">
        <v>48000</v>
      </c>
      <c r="N58" s="66" t="s">
        <v>470</v>
      </c>
    </row>
    <row r="59" spans="1:14" s="19" customFormat="1" ht="47.25" x14ac:dyDescent="0.25">
      <c r="A59" s="74">
        <v>44</v>
      </c>
      <c r="B59" s="74" t="s">
        <v>306</v>
      </c>
      <c r="C59" s="74" t="s">
        <v>261</v>
      </c>
      <c r="D59" s="75" t="s">
        <v>22</v>
      </c>
      <c r="E59" s="76" t="s">
        <v>262</v>
      </c>
      <c r="F59" s="74" t="s">
        <v>263</v>
      </c>
      <c r="G59" s="74">
        <v>3</v>
      </c>
      <c r="H59" s="76" t="s">
        <v>262</v>
      </c>
      <c r="I59" s="76" t="s">
        <v>264</v>
      </c>
      <c r="J59" s="75" t="s">
        <v>278</v>
      </c>
      <c r="K59" s="77">
        <v>48000</v>
      </c>
      <c r="L59" s="77">
        <v>7240</v>
      </c>
      <c r="M59" s="78">
        <v>55240</v>
      </c>
      <c r="N59" s="66" t="s">
        <v>470</v>
      </c>
    </row>
    <row r="60" spans="1:14" s="19" customFormat="1" x14ac:dyDescent="0.25">
      <c r="A60" s="159" t="s">
        <v>475</v>
      </c>
      <c r="B60" s="160"/>
      <c r="C60" s="160"/>
      <c r="D60" s="160"/>
      <c r="E60" s="160"/>
      <c r="F60" s="160"/>
      <c r="G60" s="160"/>
      <c r="H60" s="160"/>
      <c r="I60" s="160"/>
      <c r="J60" s="160"/>
      <c r="K60" s="161">
        <f>SUM(K58:K59)</f>
        <v>96000</v>
      </c>
      <c r="L60" s="161">
        <f t="shared" ref="L60:M60" si="13">SUM(L58:L59)</f>
        <v>7240</v>
      </c>
      <c r="M60" s="161">
        <f t="shared" si="13"/>
        <v>103240</v>
      </c>
      <c r="N60" s="162"/>
    </row>
    <row r="61" spans="1:14" s="19" customFormat="1" ht="47.25" x14ac:dyDescent="0.25">
      <c r="A61" s="74">
        <v>45</v>
      </c>
      <c r="B61" s="74" t="s">
        <v>295</v>
      </c>
      <c r="C61" s="74" t="s">
        <v>266</v>
      </c>
      <c r="D61" s="75" t="s">
        <v>22</v>
      </c>
      <c r="E61" s="76" t="s">
        <v>267</v>
      </c>
      <c r="F61" s="74" t="s">
        <v>268</v>
      </c>
      <c r="G61" s="74">
        <v>2</v>
      </c>
      <c r="H61" s="76" t="s">
        <v>267</v>
      </c>
      <c r="I61" s="76" t="s">
        <v>269</v>
      </c>
      <c r="J61" s="75" t="s">
        <v>278</v>
      </c>
      <c r="K61" s="77">
        <v>48000</v>
      </c>
      <c r="L61" s="77">
        <v>10000</v>
      </c>
      <c r="M61" s="78">
        <v>58000</v>
      </c>
      <c r="N61" s="66" t="s">
        <v>470</v>
      </c>
    </row>
    <row r="62" spans="1:14" s="19" customFormat="1" x14ac:dyDescent="0.25">
      <c r="A62" s="159" t="s">
        <v>475</v>
      </c>
      <c r="B62" s="160"/>
      <c r="C62" s="160"/>
      <c r="D62" s="160"/>
      <c r="E62" s="160"/>
      <c r="F62" s="160"/>
      <c r="G62" s="160"/>
      <c r="H62" s="160"/>
      <c r="I62" s="160"/>
      <c r="J62" s="160"/>
      <c r="K62" s="161">
        <f>SUM(K61)</f>
        <v>48000</v>
      </c>
      <c r="L62" s="161">
        <f t="shared" ref="L62:M62" si="14">SUM(L61)</f>
        <v>10000</v>
      </c>
      <c r="M62" s="161">
        <f t="shared" si="14"/>
        <v>58000</v>
      </c>
      <c r="N62" s="162"/>
    </row>
    <row r="63" spans="1:14" s="19" customFormat="1" ht="78.75" x14ac:dyDescent="0.25">
      <c r="A63" s="74">
        <v>46</v>
      </c>
      <c r="B63" s="74" t="s">
        <v>301</v>
      </c>
      <c r="C63" s="74" t="s">
        <v>270</v>
      </c>
      <c r="D63" s="75" t="s">
        <v>302</v>
      </c>
      <c r="E63" s="76" t="s">
        <v>271</v>
      </c>
      <c r="F63" s="74" t="s">
        <v>272</v>
      </c>
      <c r="G63" s="74">
        <v>3</v>
      </c>
      <c r="H63" s="76" t="s">
        <v>271</v>
      </c>
      <c r="I63" s="76" t="s">
        <v>273</v>
      </c>
      <c r="J63" s="75" t="s">
        <v>278</v>
      </c>
      <c r="K63" s="77">
        <v>48000</v>
      </c>
      <c r="L63" s="77">
        <v>10000</v>
      </c>
      <c r="M63" s="78">
        <v>58000</v>
      </c>
      <c r="N63" s="66" t="s">
        <v>470</v>
      </c>
    </row>
    <row r="64" spans="1:14" s="19" customFormat="1" x14ac:dyDescent="0.25">
      <c r="A64" s="159" t="s">
        <v>475</v>
      </c>
      <c r="B64" s="160"/>
      <c r="C64" s="160"/>
      <c r="D64" s="160"/>
      <c r="E64" s="160"/>
      <c r="F64" s="160"/>
      <c r="G64" s="160"/>
      <c r="H64" s="160"/>
      <c r="I64" s="160"/>
      <c r="J64" s="160"/>
      <c r="K64" s="161">
        <f>SUM(K63)</f>
        <v>48000</v>
      </c>
      <c r="L64" s="161">
        <f t="shared" ref="L64:M64" si="15">SUM(L63)</f>
        <v>10000</v>
      </c>
      <c r="M64" s="161">
        <f t="shared" si="15"/>
        <v>58000</v>
      </c>
      <c r="N64" s="162"/>
    </row>
    <row r="65" spans="1:14" s="19" customFormat="1" x14ac:dyDescent="0.25">
      <c r="A65" s="170" t="s">
        <v>14</v>
      </c>
      <c r="B65" s="171"/>
      <c r="C65" s="171"/>
      <c r="D65" s="171"/>
      <c r="E65" s="171"/>
      <c r="F65" s="171"/>
      <c r="G65" s="171"/>
      <c r="H65" s="171"/>
      <c r="I65" s="171"/>
      <c r="J65" s="171"/>
      <c r="K65" s="172">
        <f>SUM(K64,K62,K60,K57,K55,K50,K45,K31,K28,K25,K21,K18,K15,K13,K11,K4)</f>
        <v>2208000</v>
      </c>
      <c r="L65" s="172">
        <f t="shared" ref="L65:M65" si="16">SUM(L64,L62,L60,L57,L55,L50,L45,L31,L28,L25,L21,L18,L15,L13,L11,L4)</f>
        <v>290420</v>
      </c>
      <c r="M65" s="172">
        <f t="shared" si="16"/>
        <v>2498420</v>
      </c>
      <c r="N65" s="173"/>
    </row>
    <row r="73" spans="1:14" x14ac:dyDescent="0.25">
      <c r="B73" s="174"/>
    </row>
    <row r="89" spans="9:9" ht="17.25" thickBot="1" x14ac:dyDescent="0.3">
      <c r="I89" s="95"/>
    </row>
    <row r="90" spans="9:9" ht="17.25" thickTop="1" x14ac:dyDescent="0.25"/>
  </sheetData>
  <sortState xmlns:xlrd2="http://schemas.microsoft.com/office/spreadsheetml/2017/richdata2" ref="A3:N116">
    <sortCondition ref="E3:E116"/>
    <sortCondition ref="C3:C116"/>
  </sortState>
  <mergeCells count="18">
    <mergeCell ref="A1:L1"/>
    <mergeCell ref="A55:J55"/>
    <mergeCell ref="A4:J4"/>
    <mergeCell ref="A11:J11"/>
    <mergeCell ref="A13:J13"/>
    <mergeCell ref="A15:J15"/>
    <mergeCell ref="A18:J18"/>
    <mergeCell ref="A21:J21"/>
    <mergeCell ref="A25:J25"/>
    <mergeCell ref="A28:J28"/>
    <mergeCell ref="A31:J31"/>
    <mergeCell ref="A45:J45"/>
    <mergeCell ref="A50:J50"/>
    <mergeCell ref="A57:J57"/>
    <mergeCell ref="A60:J60"/>
    <mergeCell ref="A62:J62"/>
    <mergeCell ref="A64:J64"/>
    <mergeCell ref="A65:J65"/>
  </mergeCells>
  <phoneticPr fontId="4" type="noConversion"/>
  <printOptions horizontalCentered="1"/>
  <pageMargins left="0.31496062992125984" right="0.31496062992125984" top="0.35433070866141736" bottom="0.35433070866141736" header="0.31496062992125984" footer="0.31496062992125984"/>
  <pageSetup paperSize="9" scale="7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1</vt:i4>
      </vt:variant>
    </vt:vector>
  </HeadingPairs>
  <TitlesOfParts>
    <vt:vector size="8" baseType="lpstr">
      <vt:lpstr>統計</vt:lpstr>
      <vt:lpstr>一般專題計畫</vt:lpstr>
      <vt:lpstr>多年期計畫</vt:lpstr>
      <vt:lpstr>專案計畫</vt:lpstr>
      <vt:lpstr>產學計畫</vt:lpstr>
      <vt:lpstr>產學小聯盟</vt:lpstr>
      <vt:lpstr>大專生計畫</vt:lpstr>
      <vt:lpstr>大專生計畫!Print_Titles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shally</dc:creator>
  <cp:lastModifiedBy>楊曉莉</cp:lastModifiedBy>
  <cp:lastPrinted>2023-09-12T08:29:45Z</cp:lastPrinted>
  <dcterms:created xsi:type="dcterms:W3CDTF">2023-01-16T08:39:44Z</dcterms:created>
  <dcterms:modified xsi:type="dcterms:W3CDTF">2025-03-07T00:42:37Z</dcterms:modified>
</cp:coreProperties>
</file>