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研究發展處網頁\研發處網頁RPage-1071220\01-研發處網頁資訊1080316\專利及學術統計\研究計畫\科技部計畫-網頁\網頁\"/>
    </mc:Choice>
  </mc:AlternateContent>
  <xr:revisionPtr revIDLastSave="0" documentId="13_ncr:1_{CEDD9E05-FA78-4E86-BCD7-C603B576FD9C}" xr6:coauthVersionLast="47" xr6:coauthVersionMax="47" xr10:uidLastSave="{00000000-0000-0000-0000-000000000000}"/>
  <bookViews>
    <workbookView xWindow="810" yWindow="390" windowWidth="35370" windowHeight="20610" firstSheet="1" activeTab="1" xr2:uid="{B14DF870-52FD-47B2-972C-AED89966CE44}"/>
  </bookViews>
  <sheets>
    <sheet name="工作表2" sheetId="10" state="hidden" r:id="rId1"/>
    <sheet name="統計表" sheetId="17" r:id="rId2"/>
    <sheet name="一般專題研究計畫" sheetId="9" r:id="rId3"/>
    <sheet name="多年期專題研究計畫" sheetId="15" r:id="rId4"/>
    <sheet name="專案計畫" sheetId="16" r:id="rId5"/>
    <sheet name="產學計畫" sheetId="5" r:id="rId6"/>
    <sheet name="產學技術聯盟" sheetId="3" r:id="rId7"/>
    <sheet name="大專生計畫"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6" i="17" l="1"/>
  <c r="O36" i="17"/>
  <c r="P32" i="17"/>
  <c r="P24" i="17"/>
  <c r="O24" i="17"/>
  <c r="P20" i="17"/>
  <c r="O20" i="17"/>
  <c r="P16" i="17"/>
  <c r="O16" i="17"/>
  <c r="P11" i="17"/>
  <c r="O11" i="17"/>
  <c r="P34" i="17"/>
  <c r="O34" i="17"/>
  <c r="P30" i="17"/>
  <c r="P31" i="17"/>
  <c r="O30" i="17"/>
  <c r="O31" i="17"/>
  <c r="P26" i="17"/>
  <c r="P27" i="17"/>
  <c r="O26" i="17"/>
  <c r="O27" i="17"/>
  <c r="P22" i="17"/>
  <c r="P23" i="17"/>
  <c r="O22" i="17"/>
  <c r="O23" i="17"/>
  <c r="O18" i="17"/>
  <c r="O19" i="17"/>
  <c r="P18" i="17"/>
  <c r="P19" i="17"/>
  <c r="P33" i="17"/>
  <c r="P29" i="17"/>
  <c r="P25" i="17"/>
  <c r="P21" i="17"/>
  <c r="P17" i="17"/>
  <c r="O33" i="17"/>
  <c r="O29" i="17"/>
  <c r="O25" i="17"/>
  <c r="O21" i="17"/>
  <c r="O17" i="17"/>
  <c r="P13" i="17"/>
  <c r="P14" i="17"/>
  <c r="P15" i="17"/>
  <c r="P12" i="17"/>
  <c r="O13" i="17"/>
  <c r="O14" i="17"/>
  <c r="O15" i="17"/>
  <c r="O12" i="17"/>
  <c r="O6" i="17"/>
  <c r="O7" i="17"/>
  <c r="O8" i="17"/>
  <c r="O9" i="17"/>
  <c r="O10" i="17"/>
  <c r="P6" i="17"/>
  <c r="P7" i="17"/>
  <c r="P8" i="17"/>
  <c r="P9" i="17"/>
  <c r="P10" i="17"/>
  <c r="P5" i="17"/>
  <c r="O5" i="17"/>
  <c r="L21" i="12"/>
  <c r="M21" i="12"/>
  <c r="K21" i="12"/>
  <c r="L12" i="12"/>
  <c r="M12" i="12"/>
  <c r="K12" i="12"/>
  <c r="L5" i="12"/>
  <c r="M5" i="12"/>
  <c r="K5" i="12"/>
  <c r="J13" i="17"/>
  <c r="I15" i="5"/>
  <c r="I14" i="5"/>
  <c r="I11" i="5"/>
  <c r="I9" i="5"/>
  <c r="I7" i="5"/>
  <c r="I5" i="5"/>
  <c r="J15" i="5"/>
  <c r="K15" i="5"/>
  <c r="J14" i="5"/>
  <c r="K14" i="5"/>
  <c r="J11" i="5"/>
  <c r="K11" i="5"/>
  <c r="J9" i="5"/>
  <c r="K9" i="5"/>
  <c r="J7" i="5"/>
  <c r="K7" i="5"/>
  <c r="J5" i="5"/>
  <c r="K5" i="5"/>
  <c r="C20" i="17" l="1"/>
  <c r="C16" i="17"/>
  <c r="C11" i="17"/>
  <c r="H80" i="9"/>
  <c r="H19" i="9"/>
  <c r="H4" i="16" l="1"/>
  <c r="H8" i="16"/>
  <c r="H8" i="17" s="1"/>
  <c r="C24" i="17"/>
  <c r="C28" i="17"/>
  <c r="C32" i="17"/>
  <c r="C35" i="17"/>
  <c r="E11" i="17"/>
  <c r="E35" i="17"/>
  <c r="E32" i="17"/>
  <c r="E28" i="17"/>
  <c r="E24" i="17"/>
  <c r="E20" i="17"/>
  <c r="E16" i="17"/>
  <c r="F35" i="17"/>
  <c r="F32" i="17"/>
  <c r="F28" i="17"/>
  <c r="F24" i="17"/>
  <c r="G11" i="17"/>
  <c r="G35" i="17"/>
  <c r="G32" i="17"/>
  <c r="G28" i="17"/>
  <c r="G24" i="17"/>
  <c r="G20" i="17"/>
  <c r="G16" i="17"/>
  <c r="H35" i="17"/>
  <c r="H32" i="17"/>
  <c r="I11" i="17"/>
  <c r="I35" i="17"/>
  <c r="I32" i="17"/>
  <c r="I28" i="17"/>
  <c r="I24" i="17"/>
  <c r="I20" i="17"/>
  <c r="I16" i="17"/>
  <c r="J35" i="17"/>
  <c r="J32" i="17"/>
  <c r="J28" i="17"/>
  <c r="J24" i="17"/>
  <c r="J20" i="17"/>
  <c r="K11" i="17"/>
  <c r="K35" i="17"/>
  <c r="K32" i="17"/>
  <c r="K28" i="17"/>
  <c r="K24" i="17"/>
  <c r="K20" i="17"/>
  <c r="K16" i="17"/>
  <c r="L35" i="17"/>
  <c r="L32" i="17"/>
  <c r="L28" i="17"/>
  <c r="L24" i="17"/>
  <c r="L20" i="17"/>
  <c r="L16" i="17"/>
  <c r="M11" i="17"/>
  <c r="M35" i="17"/>
  <c r="M32" i="17"/>
  <c r="M28" i="17"/>
  <c r="M24" i="17"/>
  <c r="M20" i="17"/>
  <c r="M16" i="17"/>
  <c r="N11" i="17"/>
  <c r="N35" i="17"/>
  <c r="N32" i="17"/>
  <c r="N28" i="17"/>
  <c r="N24" i="17"/>
  <c r="N20" i="17"/>
  <c r="N16" i="17"/>
  <c r="H24" i="16"/>
  <c r="H26" i="17" s="1"/>
  <c r="H21" i="16"/>
  <c r="H22" i="17" s="1"/>
  <c r="H19" i="16"/>
  <c r="H21" i="17" s="1"/>
  <c r="H17" i="16"/>
  <c r="H17" i="17" s="1"/>
  <c r="H15" i="16"/>
  <c r="H14" i="17" s="1"/>
  <c r="H10" i="16"/>
  <c r="H12" i="17" s="1"/>
  <c r="H6" i="16"/>
  <c r="H12" i="16"/>
  <c r="H13" i="17" s="1"/>
  <c r="H4" i="15"/>
  <c r="F5" i="17" s="1"/>
  <c r="H6" i="15"/>
  <c r="F6" i="17" s="1"/>
  <c r="H9" i="15"/>
  <c r="F7" i="17" s="1"/>
  <c r="H13" i="15"/>
  <c r="F8" i="17" s="1"/>
  <c r="H17" i="15"/>
  <c r="F9" i="17" s="1"/>
  <c r="H19" i="15"/>
  <c r="F10" i="17" s="1"/>
  <c r="H21" i="15"/>
  <c r="F13" i="17" s="1"/>
  <c r="H24" i="15"/>
  <c r="F14" i="17" s="1"/>
  <c r="H26" i="15"/>
  <c r="F15" i="17" s="1"/>
  <c r="H30" i="15"/>
  <c r="F17" i="17" s="1"/>
  <c r="F20" i="17" s="1"/>
  <c r="H31" i="15"/>
  <c r="D31" i="17"/>
  <c r="H11" i="10"/>
  <c r="L71" i="12"/>
  <c r="L72" i="12" s="1"/>
  <c r="M71" i="12"/>
  <c r="M72" i="12" s="1"/>
  <c r="K71" i="12"/>
  <c r="K72" i="12" s="1"/>
  <c r="L67" i="12"/>
  <c r="M67" i="12"/>
  <c r="K67" i="12"/>
  <c r="L63" i="12"/>
  <c r="M63" i="12"/>
  <c r="K63" i="12"/>
  <c r="L56" i="12"/>
  <c r="M56" i="12"/>
  <c r="K56" i="12"/>
  <c r="L49" i="12"/>
  <c r="M49" i="12"/>
  <c r="K49" i="12"/>
  <c r="L45" i="12"/>
  <c r="M45" i="12"/>
  <c r="K45" i="12"/>
  <c r="L42" i="12"/>
  <c r="M42" i="12"/>
  <c r="K42" i="12"/>
  <c r="L34" i="12"/>
  <c r="M34" i="12"/>
  <c r="K34" i="12"/>
  <c r="L31" i="12"/>
  <c r="M31" i="12"/>
  <c r="K31" i="12"/>
  <c r="L28" i="12"/>
  <c r="M28" i="12"/>
  <c r="K28" i="12"/>
  <c r="L24" i="12"/>
  <c r="M24" i="12"/>
  <c r="K24" i="12"/>
  <c r="L17" i="12"/>
  <c r="M17" i="12"/>
  <c r="K17" i="12"/>
  <c r="L15" i="12"/>
  <c r="M15" i="12"/>
  <c r="K15" i="12"/>
  <c r="E35" i="10"/>
  <c r="F35" i="10"/>
  <c r="G35" i="10"/>
  <c r="H35" i="10"/>
  <c r="H36" i="10"/>
  <c r="I35" i="10"/>
  <c r="J35" i="10"/>
  <c r="K35" i="10"/>
  <c r="K36" i="10"/>
  <c r="L35" i="10"/>
  <c r="M35" i="10"/>
  <c r="N35" i="10"/>
  <c r="N36" i="10"/>
  <c r="O35" i="10"/>
  <c r="O36" i="10"/>
  <c r="P35" i="10"/>
  <c r="Q35" i="10"/>
  <c r="R35" i="10"/>
  <c r="S35" i="10"/>
  <c r="T35" i="10"/>
  <c r="T36" i="10"/>
  <c r="U35" i="10"/>
  <c r="U36" i="10"/>
  <c r="D35" i="10"/>
  <c r="E32" i="10"/>
  <c r="E36" i="10"/>
  <c r="F32" i="10"/>
  <c r="F36" i="10"/>
  <c r="G32" i="10"/>
  <c r="H32" i="10"/>
  <c r="I32" i="10"/>
  <c r="J32" i="10"/>
  <c r="J36" i="10"/>
  <c r="K32" i="10"/>
  <c r="L32" i="10"/>
  <c r="L36" i="10"/>
  <c r="M32" i="10"/>
  <c r="M36" i="10"/>
  <c r="N32" i="10"/>
  <c r="O32" i="10"/>
  <c r="P32" i="10"/>
  <c r="Q32" i="10"/>
  <c r="Q36" i="10"/>
  <c r="R32" i="10"/>
  <c r="R36" i="10"/>
  <c r="S32" i="10"/>
  <c r="T32" i="10"/>
  <c r="U32" i="10"/>
  <c r="D32" i="10"/>
  <c r="E28" i="10"/>
  <c r="F28" i="10"/>
  <c r="G28" i="10"/>
  <c r="H28" i="10"/>
  <c r="I28" i="10"/>
  <c r="J28" i="10"/>
  <c r="K28" i="10"/>
  <c r="L28" i="10"/>
  <c r="M28" i="10"/>
  <c r="N28" i="10"/>
  <c r="O28" i="10"/>
  <c r="P28" i="10"/>
  <c r="Q28" i="10"/>
  <c r="R28" i="10"/>
  <c r="S28" i="10"/>
  <c r="T28" i="10"/>
  <c r="U28" i="10"/>
  <c r="D28" i="10"/>
  <c r="E24" i="10"/>
  <c r="F24" i="10"/>
  <c r="G24" i="10"/>
  <c r="G36" i="10"/>
  <c r="H24" i="10"/>
  <c r="I24" i="10"/>
  <c r="J24" i="10"/>
  <c r="K24" i="10"/>
  <c r="L24" i="10"/>
  <c r="M24" i="10"/>
  <c r="N24" i="10"/>
  <c r="O24" i="10"/>
  <c r="P24" i="10"/>
  <c r="Q24" i="10"/>
  <c r="R24" i="10"/>
  <c r="S24" i="10"/>
  <c r="T24" i="10"/>
  <c r="U24" i="10"/>
  <c r="D24" i="10"/>
  <c r="E20" i="10"/>
  <c r="F20" i="10"/>
  <c r="G20" i="10"/>
  <c r="H20" i="10"/>
  <c r="J20" i="10"/>
  <c r="K20" i="10"/>
  <c r="L20" i="10"/>
  <c r="M20" i="10"/>
  <c r="N20" i="10"/>
  <c r="O20" i="10"/>
  <c r="P20" i="10"/>
  <c r="P36" i="10"/>
  <c r="Q20" i="10"/>
  <c r="R20" i="10"/>
  <c r="S20" i="10"/>
  <c r="T20" i="10"/>
  <c r="U20" i="10"/>
  <c r="D20" i="10"/>
  <c r="M11" i="10"/>
  <c r="N11" i="10"/>
  <c r="O11" i="10"/>
  <c r="P11" i="10"/>
  <c r="Q11" i="10"/>
  <c r="R11" i="10"/>
  <c r="S11" i="10"/>
  <c r="T11" i="10"/>
  <c r="U11" i="10"/>
  <c r="E16" i="10"/>
  <c r="F16" i="10"/>
  <c r="G16" i="10"/>
  <c r="H16" i="10"/>
  <c r="J16" i="10"/>
  <c r="K16" i="10"/>
  <c r="L16" i="10"/>
  <c r="M16" i="10"/>
  <c r="N16" i="10"/>
  <c r="O16" i="10"/>
  <c r="P16" i="10"/>
  <c r="Q16" i="10"/>
  <c r="R16" i="10"/>
  <c r="S16" i="10"/>
  <c r="S36" i="10"/>
  <c r="T16" i="10"/>
  <c r="U16" i="10"/>
  <c r="D16" i="10"/>
  <c r="D36" i="10"/>
  <c r="E11" i="10"/>
  <c r="F11" i="10"/>
  <c r="G11" i="10"/>
  <c r="J11" i="10"/>
  <c r="K11" i="10"/>
  <c r="L11" i="10"/>
  <c r="D11" i="10"/>
  <c r="W34" i="10"/>
  <c r="W35" i="10"/>
  <c r="W31" i="10"/>
  <c r="W30" i="10"/>
  <c r="W29" i="10"/>
  <c r="W32" i="10"/>
  <c r="C35" i="10"/>
  <c r="X34" i="10"/>
  <c r="X35" i="10"/>
  <c r="V34" i="10"/>
  <c r="V35" i="10"/>
  <c r="X33" i="10"/>
  <c r="V33" i="10"/>
  <c r="C32" i="10"/>
  <c r="X31" i="10"/>
  <c r="V31" i="10"/>
  <c r="X30" i="10"/>
  <c r="X32" i="10"/>
  <c r="V30" i="10"/>
  <c r="V32" i="10"/>
  <c r="X29" i="10"/>
  <c r="V29" i="10"/>
  <c r="C28" i="10"/>
  <c r="X27" i="10"/>
  <c r="W27" i="10"/>
  <c r="V27" i="10"/>
  <c r="X26" i="10"/>
  <c r="W26" i="10"/>
  <c r="W28" i="10"/>
  <c r="V26" i="10"/>
  <c r="X25" i="10"/>
  <c r="X28" i="10"/>
  <c r="W25" i="10"/>
  <c r="V25" i="10"/>
  <c r="C24" i="10"/>
  <c r="X23" i="10"/>
  <c r="W23" i="10"/>
  <c r="V23" i="10"/>
  <c r="X22" i="10"/>
  <c r="W22" i="10"/>
  <c r="V22" i="10"/>
  <c r="X21" i="10"/>
  <c r="X24" i="10"/>
  <c r="W21" i="10"/>
  <c r="W24" i="10"/>
  <c r="V21" i="10"/>
  <c r="C20" i="10"/>
  <c r="X19" i="10"/>
  <c r="W19" i="10"/>
  <c r="V19" i="10"/>
  <c r="X18" i="10"/>
  <c r="W18" i="10"/>
  <c r="W20" i="10"/>
  <c r="V18" i="10"/>
  <c r="W17" i="10"/>
  <c r="V17" i="10"/>
  <c r="V20" i="10"/>
  <c r="C16" i="10"/>
  <c r="W15" i="10"/>
  <c r="V15" i="10"/>
  <c r="W14" i="10"/>
  <c r="V14" i="10"/>
  <c r="W13" i="10"/>
  <c r="V13" i="10"/>
  <c r="X12" i="10"/>
  <c r="W12" i="10"/>
  <c r="W16" i="10"/>
  <c r="V12" i="10"/>
  <c r="V16" i="10"/>
  <c r="C11" i="10"/>
  <c r="W10" i="10"/>
  <c r="V10" i="10"/>
  <c r="W9" i="10"/>
  <c r="V9" i="10"/>
  <c r="X8" i="10"/>
  <c r="W8" i="10"/>
  <c r="W11" i="10"/>
  <c r="V8" i="10"/>
  <c r="W7" i="10"/>
  <c r="V7" i="10"/>
  <c r="W6" i="10"/>
  <c r="V6" i="10"/>
  <c r="W5" i="10"/>
  <c r="V5" i="10"/>
  <c r="H6" i="9"/>
  <c r="H78" i="9"/>
  <c r="H58" i="9"/>
  <c r="H17" i="9"/>
  <c r="H37" i="9"/>
  <c r="H46" i="9"/>
  <c r="I15" i="10"/>
  <c r="X15" i="10" s="1"/>
  <c r="I10" i="10"/>
  <c r="X10" i="10" s="1"/>
  <c r="I9" i="10"/>
  <c r="X9" i="10" s="1"/>
  <c r="J10" i="17"/>
  <c r="J7" i="17"/>
  <c r="H4" i="3"/>
  <c r="L7" i="17" s="1"/>
  <c r="L11" i="17" s="1"/>
  <c r="I5" i="10"/>
  <c r="X5" i="10" s="1"/>
  <c r="X11" i="10" s="1"/>
  <c r="I17" i="10"/>
  <c r="I20" i="10" s="1"/>
  <c r="I14" i="10"/>
  <c r="I16" i="10" s="1"/>
  <c r="C36" i="10"/>
  <c r="V11" i="10"/>
  <c r="V28" i="10"/>
  <c r="V24" i="10"/>
  <c r="X13" i="10"/>
  <c r="W36" i="10"/>
  <c r="V36" i="10"/>
  <c r="I6" i="10"/>
  <c r="X6" i="10" s="1"/>
  <c r="I7" i="10"/>
  <c r="X7" i="10" s="1"/>
  <c r="H25" i="16" l="1"/>
  <c r="H6" i="17"/>
  <c r="H34" i="9"/>
  <c r="H24" i="9"/>
  <c r="H63" i="9"/>
  <c r="H52" i="9"/>
  <c r="H12" i="9"/>
  <c r="H70" i="9"/>
  <c r="D21" i="17" s="1"/>
  <c r="H67" i="9"/>
  <c r="D19" i="17" s="1"/>
  <c r="H82" i="9"/>
  <c r="D34" i="17" s="1"/>
  <c r="H72" i="9"/>
  <c r="D22" i="17" s="1"/>
  <c r="H65" i="9"/>
  <c r="D18" i="17" s="1"/>
  <c r="H75" i="9"/>
  <c r="D26" i="17" s="1"/>
  <c r="D28" i="17" s="1"/>
  <c r="K36" i="17"/>
  <c r="O32" i="17"/>
  <c r="F16" i="17"/>
  <c r="N36" i="17"/>
  <c r="X17" i="10"/>
  <c r="X20" i="10" s="1"/>
  <c r="X36" i="10" s="1"/>
  <c r="X14" i="10"/>
  <c r="X16" i="10" s="1"/>
  <c r="I11" i="10"/>
  <c r="I36" i="10" s="1"/>
  <c r="L36" i="17"/>
  <c r="M36" i="17"/>
  <c r="O28" i="17"/>
  <c r="G36" i="17"/>
  <c r="C36" i="17"/>
  <c r="E36" i="17"/>
  <c r="O35" i="17"/>
  <c r="D12" i="17"/>
  <c r="D7" i="17"/>
  <c r="D17" i="17"/>
  <c r="D9" i="17"/>
  <c r="D5" i="17"/>
  <c r="D6" i="17"/>
  <c r="D15" i="17"/>
  <c r="D29" i="17"/>
  <c r="F11" i="17"/>
  <c r="F36" i="17" s="1"/>
  <c r="J6" i="17"/>
  <c r="J11" i="17" s="1"/>
  <c r="I36" i="17"/>
  <c r="H16" i="17"/>
  <c r="H20" i="17"/>
  <c r="H24" i="17"/>
  <c r="H10" i="17"/>
  <c r="H28" i="17"/>
  <c r="H83" i="9" l="1"/>
  <c r="D20" i="17"/>
  <c r="D35" i="17"/>
  <c r="P35" i="17"/>
  <c r="D24" i="17"/>
  <c r="P28" i="17"/>
  <c r="D16" i="17"/>
  <c r="D32" i="17"/>
  <c r="D11" i="17"/>
  <c r="H11" i="17"/>
  <c r="H36" i="17" s="1"/>
  <c r="D36" i="17" l="1"/>
  <c r="J16" i="17"/>
  <c r="J36" i="17" s="1"/>
</calcChain>
</file>

<file path=xl/sharedStrings.xml><?xml version="1.0" encoding="utf-8"?>
<sst xmlns="http://schemas.openxmlformats.org/spreadsheetml/2006/main" count="1295" uniqueCount="683">
  <si>
    <r>
      <rPr>
        <sz val="12"/>
        <rFont val="標楷體"/>
        <family val="4"/>
        <charset val="136"/>
      </rPr>
      <t>序號</t>
    </r>
  </si>
  <si>
    <r>
      <rPr>
        <sz val="12"/>
        <rFont val="標楷體"/>
        <family val="4"/>
        <charset val="136"/>
      </rPr>
      <t>計畫編號</t>
    </r>
  </si>
  <si>
    <r>
      <rPr>
        <sz val="12"/>
        <rFont val="標楷體"/>
        <family val="4"/>
        <charset val="136"/>
      </rPr>
      <t>計畫名稱</t>
    </r>
  </si>
  <si>
    <r>
      <rPr>
        <sz val="12"/>
        <rFont val="標楷體"/>
        <family val="4"/>
        <charset val="136"/>
      </rPr>
      <t>系所</t>
    </r>
  </si>
  <si>
    <r>
      <rPr>
        <sz val="12"/>
        <rFont val="標楷體"/>
        <family val="4"/>
        <charset val="136"/>
      </rPr>
      <t>主持人</t>
    </r>
  </si>
  <si>
    <r>
      <rPr>
        <sz val="12"/>
        <rFont val="標楷體"/>
        <family val="4"/>
        <charset val="136"/>
      </rPr>
      <t>職稱</t>
    </r>
    <phoneticPr fontId="4" type="noConversion"/>
  </si>
  <si>
    <r>
      <rPr>
        <sz val="12"/>
        <rFont val="標楷體"/>
        <family val="4"/>
        <charset val="136"/>
      </rPr>
      <t>執行期限</t>
    </r>
  </si>
  <si>
    <r>
      <rPr>
        <sz val="12"/>
        <rFont val="標楷體"/>
        <family val="4"/>
        <charset val="136"/>
      </rPr>
      <t>核定金額</t>
    </r>
  </si>
  <si>
    <t>助理教授</t>
    <phoneticPr fontId="4" type="noConversion"/>
  </si>
  <si>
    <t>114-2112-M-239 -002 -MY3</t>
  </si>
  <si>
    <t xml:space="preserve">114-2740-H-239-001 -ET </t>
    <phoneticPr fontId="4" type="noConversion"/>
  </si>
  <si>
    <t>教授</t>
  </si>
  <si>
    <t>114-2420-H-239-001</t>
  </si>
  <si>
    <t>114-2420-H-239-002</t>
  </si>
  <si>
    <t>114-2420-H-239-003</t>
  </si>
  <si>
    <t>114-2420-H-239-004</t>
  </si>
  <si>
    <t>113-2222-E-239 -001 -MY2</t>
  </si>
  <si>
    <t>小計</t>
    <phoneticPr fontId="4" type="noConversion"/>
  </si>
  <si>
    <t>113-2221-E-239-023-MY2</t>
    <phoneticPr fontId="4" type="noConversion"/>
  </si>
  <si>
    <t>113-2221-E-239-025-MY3</t>
    <phoneticPr fontId="4" type="noConversion"/>
  </si>
  <si>
    <t>113-2221-E-239-007-MY3</t>
  </si>
  <si>
    <t>113-2221-E-239-006-MY3</t>
    <phoneticPr fontId="4" type="noConversion"/>
  </si>
  <si>
    <t>113-2221-E-239-017-MY2</t>
  </si>
  <si>
    <t>113-2221-E-239-014-MY3</t>
    <phoneticPr fontId="4" type="noConversion"/>
  </si>
  <si>
    <t>113-2221-E-239-026-MY3</t>
    <phoneticPr fontId="4" type="noConversion"/>
  </si>
  <si>
    <t>113-2410-H-239-016-MY3</t>
  </si>
  <si>
    <t>113-2410-H-239-013-MY3</t>
    <phoneticPr fontId="4" type="noConversion"/>
  </si>
  <si>
    <t>112-2221-E-239 -001 -MY3</t>
    <phoneticPr fontId="4" type="noConversion"/>
  </si>
  <si>
    <r>
      <rPr>
        <sz val="12"/>
        <rFont val="標楷體"/>
        <family val="4"/>
        <charset val="136"/>
      </rPr>
      <t>化學工程學系</t>
    </r>
  </si>
  <si>
    <r>
      <rPr>
        <sz val="12"/>
        <rFont val="標楷體"/>
        <family val="4"/>
        <charset val="136"/>
      </rPr>
      <t>助理教授</t>
    </r>
  </si>
  <si>
    <t>112-2221-E-239 -014 -MY3</t>
    <phoneticPr fontId="4" type="noConversion"/>
  </si>
  <si>
    <r>
      <rPr>
        <sz val="12"/>
        <rFont val="標楷體"/>
        <family val="4"/>
        <charset val="136"/>
      </rPr>
      <t>材料科學工程學系</t>
    </r>
    <phoneticPr fontId="4" type="noConversion"/>
  </si>
  <si>
    <r>
      <rPr>
        <sz val="12"/>
        <rFont val="標楷體"/>
        <family val="4"/>
        <charset val="136"/>
      </rPr>
      <t>助理教授</t>
    </r>
    <phoneticPr fontId="4" type="noConversion"/>
  </si>
  <si>
    <t>材料科學工程學系</t>
    <phoneticPr fontId="4" type="noConversion"/>
  </si>
  <si>
    <t xml:space="preserve">112-2221-E-239 -037 -MY3 </t>
    <phoneticPr fontId="4" type="noConversion"/>
  </si>
  <si>
    <t>112-2111-M-239-001-MY3</t>
    <phoneticPr fontId="4" type="noConversion"/>
  </si>
  <si>
    <t xml:space="preserve">112-2221-E-239 -036 -MY3 </t>
    <phoneticPr fontId="4" type="noConversion"/>
  </si>
  <si>
    <r>
      <rPr>
        <sz val="12"/>
        <rFont val="標楷體"/>
        <family val="4"/>
        <charset val="136"/>
      </rPr>
      <t>能源工程學系</t>
    </r>
    <phoneticPr fontId="4" type="noConversion"/>
  </si>
  <si>
    <r>
      <rPr>
        <sz val="12"/>
        <rFont val="標楷體"/>
        <family val="4"/>
        <charset val="136"/>
      </rPr>
      <t>教授</t>
    </r>
  </si>
  <si>
    <t>合計</t>
    <phoneticPr fontId="4" type="noConversion"/>
  </si>
  <si>
    <r>
      <rPr>
        <sz val="12"/>
        <rFont val="標楷體"/>
        <family val="4"/>
        <charset val="136"/>
      </rPr>
      <t>原位光譜技術研究二維過渡金屬碳</t>
    </r>
    <r>
      <rPr>
        <sz val="12"/>
        <rFont val="Times New Roman"/>
        <family val="1"/>
      </rPr>
      <t>(</t>
    </r>
    <r>
      <rPr>
        <sz val="12"/>
        <rFont val="標楷體"/>
        <family val="4"/>
        <charset val="136"/>
      </rPr>
      <t>氮</t>
    </r>
    <r>
      <rPr>
        <sz val="12"/>
        <rFont val="Times New Roman"/>
        <family val="1"/>
      </rPr>
      <t>)</t>
    </r>
    <r>
      <rPr>
        <sz val="12"/>
        <rFont val="標楷體"/>
        <family val="4"/>
        <charset val="136"/>
      </rPr>
      <t>化物異質結構材料用於電化學儲能裝置</t>
    </r>
    <r>
      <rPr>
        <sz val="12"/>
        <rFont val="Times New Roman"/>
        <family val="1"/>
      </rPr>
      <t>(3/3)</t>
    </r>
    <phoneticPr fontId="4" type="noConversion"/>
  </si>
  <si>
    <r>
      <t xml:space="preserve">114/08/01 </t>
    </r>
    <r>
      <rPr>
        <sz val="12"/>
        <rFont val="標楷體"/>
        <family val="4"/>
        <charset val="136"/>
      </rPr>
      <t>～</t>
    </r>
    <r>
      <rPr>
        <sz val="12"/>
        <rFont val="Times New Roman"/>
        <family val="1"/>
      </rPr>
      <t xml:space="preserve"> 115/07/31</t>
    </r>
    <phoneticPr fontId="4" type="noConversion"/>
  </si>
  <si>
    <r>
      <rPr>
        <sz val="12"/>
        <color rgb="FF2B4880"/>
        <rFont val="標楷體"/>
        <family val="4"/>
        <charset val="136"/>
      </rPr>
      <t>序號</t>
    </r>
  </si>
  <si>
    <t>114-2622-E-239-003</t>
    <phoneticPr fontId="4" type="noConversion"/>
  </si>
  <si>
    <r>
      <rPr>
        <sz val="12"/>
        <color theme="1"/>
        <rFont val="標楷體"/>
        <family val="4"/>
        <charset val="136"/>
      </rPr>
      <t>計畫編號</t>
    </r>
  </si>
  <si>
    <r>
      <rPr>
        <sz val="12"/>
        <color theme="1"/>
        <rFont val="標楷體"/>
        <family val="4"/>
        <charset val="136"/>
      </rPr>
      <t>系所</t>
    </r>
  </si>
  <si>
    <r>
      <rPr>
        <sz val="12"/>
        <color theme="1"/>
        <rFont val="標楷體"/>
        <family val="4"/>
        <charset val="136"/>
      </rPr>
      <t>主持人</t>
    </r>
  </si>
  <si>
    <r>
      <rPr>
        <sz val="12"/>
        <color theme="1"/>
        <rFont val="標楷體"/>
        <family val="4"/>
        <charset val="136"/>
      </rPr>
      <t>職稱</t>
    </r>
  </si>
  <si>
    <r>
      <rPr>
        <sz val="12"/>
        <color theme="1"/>
        <rFont val="標楷體"/>
        <family val="4"/>
        <charset val="136"/>
      </rPr>
      <t>計畫名稱</t>
    </r>
  </si>
  <si>
    <r>
      <rPr>
        <sz val="12"/>
        <color theme="1"/>
        <rFont val="標楷體"/>
        <family val="4"/>
        <charset val="136"/>
      </rPr>
      <t>合作廠商</t>
    </r>
    <phoneticPr fontId="21" type="noConversion"/>
  </si>
  <si>
    <r>
      <rPr>
        <sz val="12"/>
        <color theme="1"/>
        <rFont val="標楷體"/>
        <family val="4"/>
        <charset val="136"/>
      </rPr>
      <t>執行期限</t>
    </r>
  </si>
  <si>
    <r>
      <rPr>
        <sz val="12"/>
        <color theme="1"/>
        <rFont val="標楷體"/>
        <family val="4"/>
        <charset val="136"/>
      </rPr>
      <t>核定金額</t>
    </r>
  </si>
  <si>
    <r>
      <t>114</t>
    </r>
    <r>
      <rPr>
        <sz val="12"/>
        <color theme="1"/>
        <rFont val="標楷體"/>
        <family val="4"/>
        <charset val="136"/>
      </rPr>
      <t>年產學合作研究計畫</t>
    </r>
    <phoneticPr fontId="4" type="noConversion"/>
  </si>
  <si>
    <t>黃淑玲</t>
    <phoneticPr fontId="4" type="noConversion"/>
  </si>
  <si>
    <t>吳芳賓</t>
    <phoneticPr fontId="4" type="noConversion"/>
  </si>
  <si>
    <t>王紹宇</t>
    <phoneticPr fontId="4" type="noConversion"/>
  </si>
  <si>
    <t>吳有基</t>
    <phoneticPr fontId="4" type="noConversion"/>
  </si>
  <si>
    <r>
      <t xml:space="preserve">114/08/01 </t>
    </r>
    <r>
      <rPr>
        <sz val="12"/>
        <rFont val="標楷體"/>
        <family val="4"/>
        <charset val="136"/>
      </rPr>
      <t>～</t>
    </r>
    <r>
      <rPr>
        <sz val="12"/>
        <rFont val="Times New Roman"/>
        <family val="1"/>
      </rPr>
      <t xml:space="preserve"> 115/07/31 </t>
    </r>
    <phoneticPr fontId="4" type="noConversion"/>
  </si>
  <si>
    <t>114-2112-M-239-001</t>
    <phoneticPr fontId="4" type="noConversion"/>
  </si>
  <si>
    <t>114-2222-E-239-001</t>
  </si>
  <si>
    <t>114-2813-C-239-050-H</t>
  </si>
  <si>
    <t>114-2813-C-239-051-H</t>
  </si>
  <si>
    <t xml:space="preserve">114-2119-M-239-001 </t>
    <phoneticPr fontId="4" type="noConversion"/>
  </si>
  <si>
    <t>語文中心</t>
  </si>
  <si>
    <t>114-2221-E-239-007-MY2</t>
  </si>
  <si>
    <t>114-2221-E-239-009-MY2</t>
  </si>
  <si>
    <t>114-2221-E-239-010-MY2</t>
  </si>
  <si>
    <t>114-2221-E-239-016-MY3</t>
  </si>
  <si>
    <t>114-2221-E-239-017-MY2</t>
  </si>
  <si>
    <t>114-2221-E-239-019-MY3</t>
  </si>
  <si>
    <t>114-2221-E-239-022-MY2</t>
  </si>
  <si>
    <t>114-2410-H-239-012-MY2</t>
    <phoneticPr fontId="4" type="noConversion"/>
  </si>
  <si>
    <t>114-2221-E-239-001</t>
  </si>
  <si>
    <t>114-2221-E-239-008</t>
  </si>
  <si>
    <t>114-2221-E-239-013</t>
  </si>
  <si>
    <t>114-2221-E-239-014</t>
  </si>
  <si>
    <t>114-2221-E-239-015</t>
  </si>
  <si>
    <t>114-2221-E-239-020</t>
  </si>
  <si>
    <t>114-2221-E-239-021</t>
  </si>
  <si>
    <t>114-2221-E-239-024</t>
  </si>
  <si>
    <t>114-2221-E-239-028</t>
  </si>
  <si>
    <t>114-2221-E-239-029</t>
  </si>
  <si>
    <t>114-2221-E-239-033</t>
  </si>
  <si>
    <t>114-2410-H-239-004</t>
  </si>
  <si>
    <t>114-2410-H-239-011</t>
  </si>
  <si>
    <t>114-2221-E-239-004</t>
  </si>
  <si>
    <t>114-2221-E-239-005</t>
  </si>
  <si>
    <t>114-2221-E-239-006</t>
  </si>
  <si>
    <t>114-2410-H-239-009</t>
  </si>
  <si>
    <t>114-2410-H-239-010</t>
  </si>
  <si>
    <t>114-2112-M-239-003-MY3</t>
  </si>
  <si>
    <t>114-2221-E-239-003-MY2</t>
  </si>
  <si>
    <t>114-2628-E-239-001-MY3</t>
  </si>
  <si>
    <t>114-2410-H-239-003-MY3</t>
  </si>
  <si>
    <t>114-2221-E-239-011-MY3</t>
  </si>
  <si>
    <t>114-2221-E-239-018-MY3</t>
  </si>
  <si>
    <t>114-2221-E-239-032-MY3</t>
  </si>
  <si>
    <t>114-2221-E-239-037-MY3</t>
  </si>
  <si>
    <t>114-2410-H-239-001-MY2</t>
  </si>
  <si>
    <t>114-2410-H-239-007-MY2</t>
  </si>
  <si>
    <t>114-2221-E-239-002</t>
  </si>
  <si>
    <t>114-2221-E-239-023</t>
  </si>
  <si>
    <t>114-2221-E-239-025</t>
  </si>
  <si>
    <t>114-2221-E-239-026</t>
  </si>
  <si>
    <t>114-2221-E-239-030</t>
  </si>
  <si>
    <t>114-2221-E-239-031</t>
  </si>
  <si>
    <t>114-2221-E-239-034</t>
  </si>
  <si>
    <t>114-2221-E-239-035</t>
  </si>
  <si>
    <t>114-2221-E-239-038</t>
  </si>
  <si>
    <t>114-2410-H-239-002</t>
  </si>
  <si>
    <t>114-2410-H-239-006</t>
  </si>
  <si>
    <t>114-2410-H-239-008</t>
  </si>
  <si>
    <t>114-2410-H-239-013</t>
  </si>
  <si>
    <t>114-2625-M-239-001</t>
  </si>
  <si>
    <t>114-2625-M-239-002</t>
  </si>
  <si>
    <r>
      <rPr>
        <sz val="12"/>
        <rFont val="標楷體"/>
        <family val="4"/>
        <charset val="136"/>
      </rPr>
      <t>釩系半導體玻璃開發及其電阻式記憶體應用之研究</t>
    </r>
    <r>
      <rPr>
        <sz val="12"/>
        <rFont val="Times New Roman"/>
        <family val="1"/>
      </rPr>
      <t>(3/3)</t>
    </r>
    <phoneticPr fontId="4" type="noConversion"/>
  </si>
  <si>
    <t>114-2222-E-239-002</t>
  </si>
  <si>
    <t>114-2221-E-239-039</t>
  </si>
  <si>
    <t>環海淨塑實業股份有限公司</t>
    <phoneticPr fontId="4" type="noConversion"/>
  </si>
  <si>
    <t>先期技術移轉授權金</t>
    <phoneticPr fontId="21" type="noConversion"/>
  </si>
  <si>
    <t>群聚科技股份有限公司</t>
    <phoneticPr fontId="4" type="noConversion"/>
  </si>
  <si>
    <t>帷晶股份有限公司</t>
    <phoneticPr fontId="4" type="noConversion"/>
  </si>
  <si>
    <t>華星科技股份有限公司</t>
    <phoneticPr fontId="4" type="noConversion"/>
  </si>
  <si>
    <t>114-2813-C-239-001-M</t>
  </si>
  <si>
    <t>114-2813-C-239-002-E</t>
  </si>
  <si>
    <t>114-2813-C-239-003-E</t>
  </si>
  <si>
    <t>114-2813-C-239-004-E</t>
  </si>
  <si>
    <t>114-2813-C-239-005-E</t>
  </si>
  <si>
    <t>114-2813-C-239-006-E</t>
  </si>
  <si>
    <t>114-2813-C-239-007-E</t>
  </si>
  <si>
    <t>114-2813-C-239-008-E</t>
  </si>
  <si>
    <t>114-2813-C-239-009-E</t>
  </si>
  <si>
    <t>114-2813-C-239-010-E</t>
  </si>
  <si>
    <t>Molecular Weight-Tailored Puerarin-HA Hydrogels as Vitreous Substitutes: Optimization and Analysis of Rheological Properties, Stability, and Biocompatibility</t>
  </si>
  <si>
    <t>114-2813-C-239-011-E</t>
  </si>
  <si>
    <t>114-2813-C-239-012-H</t>
  </si>
  <si>
    <t>114-2813-C-239-013-H</t>
  </si>
  <si>
    <t>114-2813-C-239-014-H</t>
  </si>
  <si>
    <t>114-2813-C-239-015-H</t>
  </si>
  <si>
    <t>114-2813-C-239-016-H</t>
  </si>
  <si>
    <t>114-2813-C-239-017-H</t>
  </si>
  <si>
    <t>114-2813-C-239-018-E</t>
  </si>
  <si>
    <t>114-2813-C-239-019-E</t>
  </si>
  <si>
    <t>114-2813-C-239-020-E</t>
  </si>
  <si>
    <t>114-2813-C-239-021-H</t>
  </si>
  <si>
    <t>114-2813-C-239-022-H</t>
  </si>
  <si>
    <t>114-2813-C-239-023-H</t>
  </si>
  <si>
    <t>114-2813-C-239-024-H</t>
  </si>
  <si>
    <t>114-2813-C-239-025-H</t>
  </si>
  <si>
    <t>114-2813-C-239-026-H</t>
  </si>
  <si>
    <t>114-2813-C-239-027-E</t>
  </si>
  <si>
    <t>114-2813-C-239-028-E</t>
  </si>
  <si>
    <t>114-2813-C-239-029-E</t>
  </si>
  <si>
    <t>114-2813-C-239-030-E</t>
  </si>
  <si>
    <t>114-2813-C-239-031-E</t>
  </si>
  <si>
    <t>114-2813-C-239-032-H</t>
  </si>
  <si>
    <t>114-2813-C-239-033-H</t>
  </si>
  <si>
    <t>114-2813-C-239-034-H</t>
  </si>
  <si>
    <t>114-2813-C-239-035-H</t>
  </si>
  <si>
    <t>114-2813-C-239-036-H</t>
  </si>
  <si>
    <t>114-2813-C-239-037-H</t>
  </si>
  <si>
    <t>114-2813-C-239-038-H</t>
  </si>
  <si>
    <t>114-2813-C-239-039-E</t>
  </si>
  <si>
    <t>114-2813-C-239-040-E</t>
  </si>
  <si>
    <t>114-2813-C-239-041-M</t>
  </si>
  <si>
    <t>114-2813-C-239-042-E</t>
  </si>
  <si>
    <t>114-2813-C-239-044-E</t>
  </si>
  <si>
    <t>114-2813-C-239-045-H</t>
  </si>
  <si>
    <t>114-2813-C-239-046-H</t>
  </si>
  <si>
    <t>114-2813-C-239-047-H</t>
  </si>
  <si>
    <t>114-2813-C-239-048-E</t>
  </si>
  <si>
    <t>114-2813-C-239-052-E</t>
  </si>
  <si>
    <t>114-2813-C-239-053-E</t>
  </si>
  <si>
    <t>114-2813-C-239-054-E</t>
  </si>
  <si>
    <r>
      <t>113</t>
    </r>
    <r>
      <rPr>
        <sz val="16"/>
        <rFont val="標楷體"/>
        <family val="4"/>
        <charset val="136"/>
      </rPr>
      <t>年度國科會各類專題研究計畫各學院、系、所申請</t>
    </r>
    <r>
      <rPr>
        <sz val="16"/>
        <rFont val="Times New Roman"/>
        <family val="1"/>
      </rPr>
      <t>/</t>
    </r>
    <r>
      <rPr>
        <sz val="16"/>
        <rFont val="標楷體"/>
        <family val="4"/>
        <charset val="136"/>
      </rPr>
      <t>通過一覽表</t>
    </r>
    <phoneticPr fontId="4" type="noConversion"/>
  </si>
  <si>
    <r>
      <rPr>
        <sz val="14"/>
        <rFont val="標楷體"/>
        <family val="4"/>
        <charset val="136"/>
      </rPr>
      <t>學院</t>
    </r>
    <phoneticPr fontId="21" type="noConversion"/>
  </si>
  <si>
    <r>
      <rPr>
        <sz val="14"/>
        <rFont val="標楷體"/>
        <family val="4"/>
        <charset val="136"/>
      </rPr>
      <t>系所</t>
    </r>
    <phoneticPr fontId="21" type="noConversion"/>
  </si>
  <si>
    <t>教師數</t>
    <phoneticPr fontId="4" type="noConversion"/>
  </si>
  <si>
    <r>
      <rPr>
        <sz val="12"/>
        <rFont val="標楷體"/>
        <family val="4"/>
        <charset val="136"/>
      </rPr>
      <t>專題計畫</t>
    </r>
    <r>
      <rPr>
        <sz val="10"/>
        <rFont val="標楷體"/>
        <family val="4"/>
        <charset val="136"/>
      </rPr>
      <t xml:space="preserve">
</t>
    </r>
    <r>
      <rPr>
        <sz val="10"/>
        <rFont val="Times New Roman"/>
        <family val="1"/>
      </rPr>
      <t>(113/1</t>
    </r>
    <r>
      <rPr>
        <sz val="10"/>
        <rFont val="標楷體"/>
        <family val="4"/>
        <charset val="136"/>
      </rPr>
      <t>整批申請</t>
    </r>
    <r>
      <rPr>
        <sz val="10"/>
        <rFont val="Times New Roman"/>
        <family val="1"/>
      </rPr>
      <t>)</t>
    </r>
    <phoneticPr fontId="21" type="noConversion"/>
  </si>
  <si>
    <r>
      <rPr>
        <sz val="12"/>
        <rFont val="標楷體"/>
        <family val="4"/>
        <charset val="136"/>
      </rPr>
      <t xml:space="preserve">專題計畫
</t>
    </r>
    <r>
      <rPr>
        <sz val="10"/>
        <rFont val="標楷體"/>
        <family val="4"/>
        <charset val="136"/>
      </rPr>
      <t>（</t>
    </r>
    <r>
      <rPr>
        <sz val="10"/>
        <rFont val="Times New Roman"/>
        <family val="1"/>
      </rPr>
      <t>111</t>
    </r>
    <r>
      <rPr>
        <sz val="10"/>
        <rFont val="標楷體"/>
        <family val="4"/>
        <charset val="136"/>
      </rPr>
      <t>及</t>
    </r>
    <r>
      <rPr>
        <sz val="10"/>
        <rFont val="Times New Roman"/>
        <family val="1"/>
      </rPr>
      <t>112</t>
    </r>
    <r>
      <rPr>
        <sz val="10"/>
        <rFont val="標楷體"/>
        <family val="4"/>
        <charset val="136"/>
      </rPr>
      <t>年核定之多年期計畫）</t>
    </r>
    <phoneticPr fontId="21" type="noConversion"/>
  </si>
  <si>
    <r>
      <t xml:space="preserve">專案計畫
</t>
    </r>
    <r>
      <rPr>
        <sz val="10"/>
        <rFont val="標楷體"/>
        <family val="4"/>
        <charset val="136"/>
      </rPr>
      <t>(含當年核定及前年核定之多年期計畫)</t>
    </r>
    <phoneticPr fontId="21" type="noConversion"/>
  </si>
  <si>
    <t xml:space="preserve">產學計畫                  </t>
    <phoneticPr fontId="21" type="noConversion"/>
  </si>
  <si>
    <t>產學技術聯盟</t>
    <phoneticPr fontId="21" type="noConversion"/>
  </si>
  <si>
    <t>大專生計畫</t>
    <phoneticPr fontId="21" type="noConversion"/>
  </si>
  <si>
    <t>合計
(不含大專生計畫)</t>
    <phoneticPr fontId="21" type="noConversion"/>
  </si>
  <si>
    <r>
      <rPr>
        <sz val="12"/>
        <rFont val="標楷體"/>
        <family val="4"/>
        <charset val="136"/>
      </rPr>
      <t>申請</t>
    </r>
    <phoneticPr fontId="21" type="noConversion"/>
  </si>
  <si>
    <r>
      <rPr>
        <sz val="12"/>
        <rFont val="標楷體"/>
        <family val="4"/>
        <charset val="136"/>
      </rPr>
      <t>通過</t>
    </r>
    <phoneticPr fontId="21" type="noConversion"/>
  </si>
  <si>
    <r>
      <rPr>
        <sz val="12"/>
        <rFont val="標楷體"/>
        <family val="4"/>
        <charset val="136"/>
      </rPr>
      <t>核定金額</t>
    </r>
    <phoneticPr fontId="21" type="noConversion"/>
  </si>
  <si>
    <t>核定金額</t>
    <phoneticPr fontId="21" type="noConversion"/>
  </si>
  <si>
    <t>申請</t>
    <phoneticPr fontId="21" type="noConversion"/>
  </si>
  <si>
    <t>通過</t>
    <phoneticPr fontId="21" type="noConversion"/>
  </si>
  <si>
    <t>理工學院</t>
    <phoneticPr fontId="21" type="noConversion"/>
  </si>
  <si>
    <r>
      <rPr>
        <sz val="14"/>
        <rFont val="標楷體"/>
        <family val="4"/>
        <charset val="136"/>
      </rPr>
      <t>土木系</t>
    </r>
    <phoneticPr fontId="21" type="noConversion"/>
  </si>
  <si>
    <r>
      <rPr>
        <sz val="14"/>
        <rFont val="標楷體"/>
        <family val="4"/>
        <charset val="136"/>
      </rPr>
      <t>化工系</t>
    </r>
    <phoneticPr fontId="21" type="noConversion"/>
  </si>
  <si>
    <r>
      <rPr>
        <sz val="14"/>
        <rFont val="標楷體"/>
        <family val="4"/>
        <charset val="136"/>
      </rPr>
      <t>材料系</t>
    </r>
    <phoneticPr fontId="21" type="noConversion"/>
  </si>
  <si>
    <t>能源系</t>
    <phoneticPr fontId="21" type="noConversion"/>
  </si>
  <si>
    <r>
      <rPr>
        <sz val="14"/>
        <rFont val="標楷體"/>
        <family val="4"/>
        <charset val="136"/>
      </rPr>
      <t>環安系</t>
    </r>
    <phoneticPr fontId="21" type="noConversion"/>
  </si>
  <si>
    <r>
      <rPr>
        <sz val="14"/>
        <rFont val="標楷體"/>
        <family val="4"/>
        <charset val="136"/>
      </rPr>
      <t>機械系</t>
    </r>
    <phoneticPr fontId="21" type="noConversion"/>
  </si>
  <si>
    <r>
      <rPr>
        <sz val="14"/>
        <rFont val="標楷體"/>
        <family val="4"/>
        <charset val="136"/>
      </rPr>
      <t>小計</t>
    </r>
    <phoneticPr fontId="21" type="noConversion"/>
  </si>
  <si>
    <t>電機資訊學院</t>
    <phoneticPr fontId="21" type="noConversion"/>
  </si>
  <si>
    <r>
      <rPr>
        <sz val="14"/>
        <rFont val="標楷體"/>
        <family val="4"/>
        <charset val="136"/>
      </rPr>
      <t>電子系</t>
    </r>
    <phoneticPr fontId="21" type="noConversion"/>
  </si>
  <si>
    <r>
      <rPr>
        <sz val="14"/>
        <rFont val="標楷體"/>
        <family val="4"/>
        <charset val="136"/>
      </rPr>
      <t>電機系</t>
    </r>
    <phoneticPr fontId="21" type="noConversion"/>
  </si>
  <si>
    <t>光電系</t>
    <phoneticPr fontId="21" type="noConversion"/>
  </si>
  <si>
    <r>
      <rPr>
        <sz val="14"/>
        <rFont val="標楷體"/>
        <family val="4"/>
        <charset val="136"/>
      </rPr>
      <t>資工系</t>
    </r>
    <phoneticPr fontId="21" type="noConversion"/>
  </si>
  <si>
    <t>管理學院</t>
    <phoneticPr fontId="4" type="noConversion"/>
  </si>
  <si>
    <r>
      <rPr>
        <sz val="14"/>
        <rFont val="標楷體"/>
        <family val="4"/>
        <charset val="136"/>
      </rPr>
      <t>經管系</t>
    </r>
    <phoneticPr fontId="21" type="noConversion"/>
  </si>
  <si>
    <r>
      <rPr>
        <sz val="14"/>
        <rFont val="標楷體"/>
        <family val="4"/>
        <charset val="136"/>
      </rPr>
      <t>資管系</t>
    </r>
    <phoneticPr fontId="21" type="noConversion"/>
  </si>
  <si>
    <r>
      <rPr>
        <sz val="14"/>
        <rFont val="標楷體"/>
        <family val="4"/>
        <charset val="136"/>
      </rPr>
      <t>財金系</t>
    </r>
    <phoneticPr fontId="21" type="noConversion"/>
  </si>
  <si>
    <t>設計學院</t>
    <phoneticPr fontId="4" type="noConversion"/>
  </si>
  <si>
    <r>
      <rPr>
        <sz val="14"/>
        <rFont val="標楷體"/>
        <family val="4"/>
        <charset val="136"/>
      </rPr>
      <t>工設系</t>
    </r>
    <phoneticPr fontId="21" type="noConversion"/>
  </si>
  <si>
    <r>
      <rPr>
        <sz val="14"/>
        <rFont val="標楷體"/>
        <family val="4"/>
        <charset val="136"/>
      </rPr>
      <t>建築系</t>
    </r>
    <phoneticPr fontId="21" type="noConversion"/>
  </si>
  <si>
    <t>原住民專班</t>
    <phoneticPr fontId="21" type="noConversion"/>
  </si>
  <si>
    <t>客家研究學院</t>
    <phoneticPr fontId="21" type="noConversion"/>
  </si>
  <si>
    <r>
      <rPr>
        <sz val="14"/>
        <rFont val="標楷體"/>
        <family val="4"/>
        <charset val="136"/>
      </rPr>
      <t>客傳所</t>
    </r>
    <phoneticPr fontId="21" type="noConversion"/>
  </si>
  <si>
    <t>文創系</t>
    <phoneticPr fontId="4" type="noConversion"/>
  </si>
  <si>
    <t>文觀系</t>
    <phoneticPr fontId="21" type="noConversion"/>
  </si>
  <si>
    <t>人文與社會學院</t>
    <phoneticPr fontId="21" type="noConversion"/>
  </si>
  <si>
    <r>
      <rPr>
        <sz val="14"/>
        <rFont val="標楷體"/>
        <family val="4"/>
        <charset val="136"/>
      </rPr>
      <t>語傳系</t>
    </r>
    <phoneticPr fontId="21" type="noConversion"/>
  </si>
  <si>
    <r>
      <rPr>
        <sz val="14"/>
        <rFont val="標楷體"/>
        <family val="4"/>
        <charset val="136"/>
      </rPr>
      <t>華文系</t>
    </r>
    <phoneticPr fontId="21" type="noConversion"/>
  </si>
  <si>
    <t>華文中心</t>
    <phoneticPr fontId="21" type="noConversion"/>
  </si>
  <si>
    <t>共同教育委員會</t>
    <phoneticPr fontId="4" type="noConversion"/>
  </si>
  <si>
    <t>通識教育中心</t>
    <phoneticPr fontId="4" type="noConversion"/>
  </si>
  <si>
    <t>合計</t>
    <phoneticPr fontId="21" type="noConversion"/>
  </si>
  <si>
    <r>
      <t>註：
1.教師數為人事室113.8.1教職員工名單
2.工程轉譯</t>
    </r>
    <r>
      <rPr>
        <sz val="12"/>
        <rFont val="新細明體"/>
        <family val="1"/>
        <charset val="136"/>
      </rPr>
      <t>、</t>
    </r>
    <r>
      <rPr>
        <sz val="12"/>
        <rFont val="新細明體"/>
        <family val="2"/>
        <charset val="136"/>
        <scheme val="minor"/>
      </rPr>
      <t>材化博程、電資學院博士班、管理碩士學位學程，教師列入原系所
2.申請案經國科會核定,轉他校執行者(工程轉譯吳佳芳老師113.9.1到中研院),在此不列入計算</t>
    </r>
    <phoneticPr fontId="4" type="noConversion"/>
  </si>
  <si>
    <r>
      <rPr>
        <sz val="12"/>
        <rFont val="標楷體"/>
        <family val="4"/>
        <charset val="136"/>
      </rPr>
      <t>應用電紡法製作鉑與鐵系元素雙金屬多孔合金奈米纖維對氧氣還原反應性能與質子交換膜燃料電池應用研究</t>
    </r>
    <r>
      <rPr>
        <sz val="12"/>
        <rFont val="Times New Roman"/>
        <family val="1"/>
      </rPr>
      <t>(3/3)</t>
    </r>
    <phoneticPr fontId="4" type="noConversion"/>
  </si>
  <si>
    <t xml:space="preserve"> 113-2221-E-239 -031 -MY2 </t>
    <phoneticPr fontId="4" type="noConversion"/>
  </si>
  <si>
    <t>電機工程學系</t>
    <phoneticPr fontId="4" type="noConversion"/>
  </si>
  <si>
    <t>114-2410-H-239-005</t>
  </si>
  <si>
    <r>
      <t xml:space="preserve">114/06/01 </t>
    </r>
    <r>
      <rPr>
        <sz val="12"/>
        <rFont val="標楷體"/>
        <family val="4"/>
        <charset val="136"/>
      </rPr>
      <t>～</t>
    </r>
    <r>
      <rPr>
        <sz val="12"/>
        <rFont val="Times New Roman"/>
        <family val="1"/>
      </rPr>
      <t xml:space="preserve"> 115/05/31</t>
    </r>
  </si>
  <si>
    <t>以射出成型製備生物可分解育苗盆之開發</t>
    <phoneticPr fontId="4" type="noConversion"/>
  </si>
  <si>
    <t>特用化學鼓桶容器常壓電漿處理製程整合</t>
    <phoneticPr fontId="4" type="noConversion"/>
  </si>
  <si>
    <t>運用深度學習模型建立單腔體真空迴焊爐溫度調控技術</t>
    <phoneticPr fontId="4" type="noConversion"/>
  </si>
  <si>
    <r>
      <rPr>
        <sz val="12"/>
        <rFont val="標楷體"/>
        <family val="4"/>
        <charset val="136"/>
      </rPr>
      <t>開發具去除噪訊</t>
    </r>
    <r>
      <rPr>
        <sz val="12"/>
        <rFont val="Times New Roman"/>
        <family val="1"/>
      </rPr>
      <t>/</t>
    </r>
    <r>
      <rPr>
        <sz val="12"/>
        <rFont val="標楷體"/>
        <family val="4"/>
        <charset val="136"/>
      </rPr>
      <t>誤差之低成本穿戴式裝置應用於高爾夫揮桿動作捕捉</t>
    </r>
    <phoneticPr fontId="4" type="noConversion"/>
  </si>
  <si>
    <t>機械工程學系</t>
    <phoneticPr fontId="4" type="noConversion"/>
  </si>
  <si>
    <r>
      <rPr>
        <sz val="12"/>
        <rFont val="標楷體"/>
        <family val="4"/>
        <charset val="136"/>
      </rPr>
      <t>頭戴式顯示裝置於機台安裝、操作、故障排除之</t>
    </r>
    <r>
      <rPr>
        <sz val="12"/>
        <rFont val="Times New Roman"/>
        <family val="1"/>
      </rPr>
      <t>AR/MR</t>
    </r>
    <r>
      <rPr>
        <sz val="12"/>
        <rFont val="標楷體"/>
        <family val="4"/>
        <charset val="136"/>
      </rPr>
      <t>輔助系統開發設計</t>
    </r>
    <r>
      <rPr>
        <sz val="12"/>
        <rFont val="Times New Roman"/>
        <family val="1"/>
      </rPr>
      <t xml:space="preserve"> </t>
    </r>
    <r>
      <rPr>
        <sz val="12"/>
        <rFont val="標楷體"/>
        <family val="4"/>
        <charset val="136"/>
      </rPr>
      <t>－子計畫二：光學穿透式頭戴顯示器成像距離與視覺績效探討</t>
    </r>
    <r>
      <rPr>
        <sz val="12"/>
        <rFont val="Times New Roman"/>
        <family val="1"/>
      </rPr>
      <t>(3/3)</t>
    </r>
    <phoneticPr fontId="4" type="noConversion"/>
  </si>
  <si>
    <r>
      <rPr>
        <sz val="12"/>
        <rFont val="標楷體"/>
        <family val="4"/>
        <charset val="136"/>
      </rPr>
      <t>經營管理學系</t>
    </r>
  </si>
  <si>
    <t>114-2221-E-239-040</t>
  </si>
  <si>
    <t>楊智強</t>
    <phoneticPr fontId="4" type="noConversion"/>
  </si>
  <si>
    <t>114-2410-H-239 -014 -MY2</t>
  </si>
  <si>
    <t>114-2112-M-239 -004 -MY3</t>
  </si>
  <si>
    <t>林永昇</t>
    <phoneticPr fontId="4" type="noConversion"/>
  </si>
  <si>
    <r>
      <rPr>
        <sz val="12"/>
        <rFont val="標楷體"/>
        <family val="4"/>
        <charset val="136"/>
      </rPr>
      <t>張敏興</t>
    </r>
    <r>
      <rPr>
        <sz val="12"/>
        <rFont val="Times New Roman"/>
        <family val="1"/>
      </rPr>
      <t xml:space="preserve"> </t>
    </r>
    <phoneticPr fontId="4" type="noConversion"/>
  </si>
  <si>
    <t>114-2622-E-239-001</t>
    <phoneticPr fontId="4" type="noConversion"/>
  </si>
  <si>
    <t>化學工程學系</t>
    <phoneticPr fontId="4" type="noConversion"/>
  </si>
  <si>
    <t>114-2622-E-239-005</t>
    <phoneticPr fontId="4" type="noConversion"/>
  </si>
  <si>
    <t>114-2622-E-239-002</t>
    <phoneticPr fontId="4" type="noConversion"/>
  </si>
  <si>
    <t>114-2221-E-239-041</t>
  </si>
  <si>
    <t>開發新型複合技術以應用於白光量子點發光二極體</t>
    <phoneticPr fontId="4" type="noConversion"/>
  </si>
  <si>
    <t>114-2222-E-239-003</t>
    <phoneticPr fontId="4" type="noConversion"/>
  </si>
  <si>
    <t>114-2622-E-239-006</t>
    <phoneticPr fontId="4" type="noConversion"/>
  </si>
  <si>
    <r>
      <t>114</t>
    </r>
    <r>
      <rPr>
        <sz val="16"/>
        <rFont val="標楷體"/>
        <family val="4"/>
        <charset val="136"/>
      </rPr>
      <t>年度國科會各類專題研究計畫各學院、系、所申請</t>
    </r>
    <r>
      <rPr>
        <sz val="16"/>
        <rFont val="Times New Roman"/>
        <family val="1"/>
      </rPr>
      <t>/</t>
    </r>
    <r>
      <rPr>
        <sz val="16"/>
        <rFont val="標楷體"/>
        <family val="4"/>
        <charset val="136"/>
      </rPr>
      <t>通過一覽表</t>
    </r>
    <phoneticPr fontId="4" type="noConversion"/>
  </si>
  <si>
    <r>
      <rPr>
        <sz val="12"/>
        <rFont val="標楷體"/>
        <family val="4"/>
        <charset val="136"/>
      </rPr>
      <t>專題計畫</t>
    </r>
    <r>
      <rPr>
        <sz val="10"/>
        <rFont val="標楷體"/>
        <family val="4"/>
        <charset val="136"/>
      </rPr>
      <t xml:space="preserve">
</t>
    </r>
    <r>
      <rPr>
        <sz val="10"/>
        <rFont val="Times New Roman"/>
        <family val="1"/>
      </rPr>
      <t>(114/1</t>
    </r>
    <r>
      <rPr>
        <sz val="10"/>
        <rFont val="標楷體"/>
        <family val="4"/>
        <charset val="136"/>
      </rPr>
      <t>整批申請</t>
    </r>
    <r>
      <rPr>
        <sz val="10"/>
        <rFont val="Times New Roman"/>
        <family val="1"/>
      </rPr>
      <t>)</t>
    </r>
    <phoneticPr fontId="21" type="noConversion"/>
  </si>
  <si>
    <r>
      <rPr>
        <sz val="12"/>
        <rFont val="標楷體"/>
        <family val="4"/>
        <charset val="136"/>
      </rPr>
      <t xml:space="preserve">專題計畫
</t>
    </r>
    <r>
      <rPr>
        <sz val="10"/>
        <rFont val="標楷體"/>
        <family val="4"/>
        <charset val="136"/>
      </rPr>
      <t>（</t>
    </r>
    <r>
      <rPr>
        <sz val="10"/>
        <rFont val="Times New Roman"/>
        <family val="1"/>
      </rPr>
      <t>112</t>
    </r>
    <r>
      <rPr>
        <sz val="10"/>
        <rFont val="標楷體"/>
        <family val="4"/>
        <charset val="136"/>
      </rPr>
      <t>及</t>
    </r>
    <r>
      <rPr>
        <sz val="10"/>
        <rFont val="Times New Roman"/>
        <family val="1"/>
      </rPr>
      <t>113</t>
    </r>
    <r>
      <rPr>
        <sz val="10"/>
        <rFont val="標楷體"/>
        <family val="4"/>
        <charset val="136"/>
      </rPr>
      <t>年核定之多年期計畫）</t>
    </r>
    <phoneticPr fontId="21" type="noConversion"/>
  </si>
  <si>
    <t>114-2222-E-239-004</t>
    <phoneticPr fontId="4" type="noConversion"/>
  </si>
  <si>
    <t xml:space="preserve">114-2113-M-239 -002 -MY3 </t>
    <phoneticPr fontId="4" type="noConversion"/>
  </si>
  <si>
    <t>114-2622-E-239-007</t>
    <phoneticPr fontId="4" type="noConversion"/>
  </si>
  <si>
    <r>
      <t xml:space="preserve">114/11/01 </t>
    </r>
    <r>
      <rPr>
        <sz val="12"/>
        <color theme="1"/>
        <rFont val="細明體"/>
        <family val="3"/>
        <charset val="136"/>
      </rPr>
      <t>～</t>
    </r>
    <r>
      <rPr>
        <sz val="12"/>
        <color theme="1"/>
        <rFont val="Times New Roman"/>
        <family val="1"/>
      </rPr>
      <t xml:space="preserve"> 115/10/31</t>
    </r>
  </si>
  <si>
    <t>智能動態溫控模組於高產出快閃記憶體分類測試機之開發</t>
    <phoneticPr fontId="4" type="noConversion"/>
  </si>
  <si>
    <t>114-2622-E-239-008</t>
  </si>
  <si>
    <t>電子系</t>
    <phoneticPr fontId="21" type="noConversion"/>
  </si>
  <si>
    <t>蔡君偉</t>
    <phoneticPr fontId="4" type="noConversion"/>
  </si>
  <si>
    <r>
      <rPr>
        <sz val="12"/>
        <rFont val="標楷體"/>
        <family val="4"/>
        <charset val="136"/>
      </rPr>
      <t>鑫磑科技有限公司</t>
    </r>
  </si>
  <si>
    <t>電子工程學系</t>
    <phoneticPr fontId="4" type="noConversion"/>
  </si>
  <si>
    <t>龍腦樟精油之化妝品開發</t>
    <phoneticPr fontId="4" type="noConversion"/>
  </si>
  <si>
    <t>維立精密工業股份有限公司</t>
    <phoneticPr fontId="4" type="noConversion"/>
  </si>
  <si>
    <t>京漾生技事業股份有限公司</t>
    <phoneticPr fontId="4" type="noConversion"/>
  </si>
  <si>
    <t>廠商配合款</t>
    <phoneticPr fontId="21" type="noConversion"/>
  </si>
  <si>
    <t>114-2221-E-239-042</t>
    <phoneticPr fontId="4" type="noConversion"/>
  </si>
  <si>
    <t>114-2221-E-239-043</t>
  </si>
  <si>
    <t>114-2635-E-239 -001 -MY2</t>
  </si>
  <si>
    <t>114-2221-E-239 -044 -MY2</t>
  </si>
  <si>
    <t>114-2221-E-239 -045 -MY3</t>
    <phoneticPr fontId="4" type="noConversion"/>
  </si>
  <si>
    <t>114-2813-C-239-043-E</t>
    <phoneticPr fontId="4" type="noConversion"/>
  </si>
  <si>
    <t>114-2813-C-239-049-H</t>
    <phoneticPr fontId="4" type="noConversion"/>
  </si>
  <si>
    <r>
      <rPr>
        <sz val="12"/>
        <rFont val="新細明體"/>
        <family val="1"/>
        <charset val="136"/>
      </rPr>
      <t xml:space="preserve">專案計畫
</t>
    </r>
    <r>
      <rPr>
        <sz val="10"/>
        <rFont val="標楷體"/>
        <family val="4"/>
        <charset val="136"/>
      </rPr>
      <t>(含當年核定及前年核定之多年期計畫)</t>
    </r>
    <phoneticPr fontId="21" type="noConversion"/>
  </si>
  <si>
    <r>
      <rPr>
        <sz val="12"/>
        <rFont val="標楷體"/>
        <family val="4"/>
        <charset val="136"/>
      </rPr>
      <t>合計</t>
    </r>
    <phoneticPr fontId="4" type="noConversion"/>
  </si>
  <si>
    <r>
      <rPr>
        <sz val="12"/>
        <rFont val="標楷體"/>
        <family val="4"/>
        <charset val="136"/>
      </rPr>
      <t>陳睿遠</t>
    </r>
    <phoneticPr fontId="4" type="noConversion"/>
  </si>
  <si>
    <r>
      <rPr>
        <sz val="12"/>
        <rFont val="標楷體"/>
        <family val="4"/>
        <charset val="136"/>
      </rPr>
      <t>張頊瑞</t>
    </r>
    <phoneticPr fontId="4" type="noConversion"/>
  </si>
  <si>
    <r>
      <rPr>
        <sz val="12"/>
        <rFont val="標楷體"/>
        <family val="4"/>
        <charset val="136"/>
      </rPr>
      <t>全像式追蹤雷射干涉量測系統之設計與開發</t>
    </r>
    <r>
      <rPr>
        <sz val="12"/>
        <rFont val="Times New Roman"/>
        <family val="1"/>
      </rPr>
      <t>(2/2)</t>
    </r>
    <phoneticPr fontId="4" type="noConversion"/>
  </si>
  <si>
    <r>
      <rPr>
        <sz val="12"/>
        <rFont val="標楷體"/>
        <family val="4"/>
        <charset val="136"/>
      </rPr>
      <t>光電工程學系</t>
    </r>
    <phoneticPr fontId="4" type="noConversion"/>
  </si>
  <si>
    <r>
      <rPr>
        <sz val="12"/>
        <rFont val="標楷體"/>
        <family val="4"/>
        <charset val="136"/>
      </rPr>
      <t>土木與防災工程學系</t>
    </r>
  </si>
  <si>
    <r>
      <rPr>
        <sz val="12"/>
        <rFont val="標楷體"/>
        <family val="4"/>
        <charset val="136"/>
      </rPr>
      <t>柳文成</t>
    </r>
    <phoneticPr fontId="4" type="noConversion"/>
  </si>
  <si>
    <r>
      <t xml:space="preserve"> 114/06/01 </t>
    </r>
    <r>
      <rPr>
        <sz val="12"/>
        <rFont val="標楷體"/>
        <family val="4"/>
        <charset val="136"/>
      </rPr>
      <t>～</t>
    </r>
    <r>
      <rPr>
        <sz val="12"/>
        <rFont val="Times New Roman"/>
        <family val="1"/>
      </rPr>
      <t xml:space="preserve"> 115/05/31</t>
    </r>
    <phoneticPr fontId="4" type="noConversion"/>
  </si>
  <si>
    <r>
      <rPr>
        <sz val="12"/>
        <rFont val="標楷體"/>
        <family val="4"/>
        <charset val="136"/>
      </rPr>
      <t>小計</t>
    </r>
    <phoneticPr fontId="4" type="noConversion"/>
  </si>
  <si>
    <r>
      <rPr>
        <sz val="12"/>
        <rFont val="標楷體"/>
        <family val="4"/>
        <charset val="136"/>
      </rPr>
      <t>張漢威</t>
    </r>
    <phoneticPr fontId="4" type="noConversion"/>
  </si>
  <si>
    <r>
      <rPr>
        <sz val="12"/>
        <rFont val="標楷體"/>
        <family val="4"/>
        <charset val="136"/>
      </rPr>
      <t>低維度有機材料為主之異質接面的製作、探討與元件應用</t>
    </r>
    <r>
      <rPr>
        <sz val="12"/>
        <rFont val="Times New Roman"/>
        <family val="1"/>
      </rPr>
      <t>(3/3)</t>
    </r>
    <phoneticPr fontId="4" type="noConversion"/>
  </si>
  <si>
    <r>
      <rPr>
        <sz val="12"/>
        <rFont val="標楷體"/>
        <family val="4"/>
        <charset val="136"/>
      </rPr>
      <t>許芳琪</t>
    </r>
    <phoneticPr fontId="4" type="noConversion"/>
  </si>
  <si>
    <r>
      <t xml:space="preserve"> 114/08/01 </t>
    </r>
    <r>
      <rPr>
        <sz val="12"/>
        <rFont val="標楷體"/>
        <family val="4"/>
        <charset val="136"/>
      </rPr>
      <t>～</t>
    </r>
    <r>
      <rPr>
        <sz val="12"/>
        <rFont val="Times New Roman"/>
        <family val="1"/>
      </rPr>
      <t xml:space="preserve"> 115/07/31</t>
    </r>
    <phoneticPr fontId="4" type="noConversion"/>
  </si>
  <si>
    <r>
      <rPr>
        <sz val="12"/>
        <rFont val="標楷體"/>
        <family val="4"/>
        <charset val="136"/>
      </rPr>
      <t>開發三維雙金屬修飾二氧化鈦奈米管異質結構陣列之光催化二氧化碳還原研究</t>
    </r>
    <r>
      <rPr>
        <sz val="12"/>
        <rFont val="Times New Roman"/>
        <family val="1"/>
      </rPr>
      <t>(2/2)</t>
    </r>
    <phoneticPr fontId="4" type="noConversion"/>
  </si>
  <si>
    <r>
      <rPr>
        <sz val="12"/>
        <rFont val="標楷體"/>
        <family val="4"/>
        <charset val="136"/>
      </rPr>
      <t>能源工程學系</t>
    </r>
  </si>
  <si>
    <r>
      <rPr>
        <sz val="12"/>
        <rFont val="標楷體"/>
        <family val="4"/>
        <charset val="136"/>
      </rPr>
      <t>李陸玲</t>
    </r>
    <phoneticPr fontId="4" type="noConversion"/>
  </si>
  <si>
    <r>
      <rPr>
        <sz val="12"/>
        <rFont val="標楷體"/>
        <family val="4"/>
        <charset val="136"/>
      </rPr>
      <t>副教授</t>
    </r>
  </si>
  <si>
    <r>
      <t xml:space="preserve">11408/01 </t>
    </r>
    <r>
      <rPr>
        <sz val="12"/>
        <rFont val="標楷體"/>
        <family val="4"/>
        <charset val="136"/>
      </rPr>
      <t>～</t>
    </r>
    <r>
      <rPr>
        <sz val="12"/>
        <rFont val="Times New Roman"/>
        <family val="1"/>
      </rPr>
      <t xml:space="preserve"> 115/07/31</t>
    </r>
    <phoneticPr fontId="4" type="noConversion"/>
  </si>
  <si>
    <r>
      <rPr>
        <sz val="12"/>
        <rFont val="標楷體"/>
        <family val="4"/>
        <charset val="136"/>
      </rPr>
      <t>碳纖維輔助高容量長壽型鎳</t>
    </r>
    <r>
      <rPr>
        <sz val="12"/>
        <rFont val="Times New Roman"/>
        <family val="1"/>
      </rPr>
      <t>-</t>
    </r>
    <r>
      <rPr>
        <sz val="12"/>
        <rFont val="標楷體"/>
        <family val="4"/>
        <charset val="136"/>
      </rPr>
      <t>鐵綠色儲能結構電池</t>
    </r>
    <r>
      <rPr>
        <sz val="12"/>
        <rFont val="Times New Roman"/>
        <family val="1"/>
      </rPr>
      <t>(2/3)</t>
    </r>
    <phoneticPr fontId="4" type="noConversion"/>
  </si>
  <si>
    <r>
      <rPr>
        <sz val="12"/>
        <rFont val="標楷體"/>
        <family val="4"/>
        <charset val="136"/>
      </rPr>
      <t>陳建仲</t>
    </r>
    <phoneticPr fontId="4" type="noConversion"/>
  </si>
  <si>
    <r>
      <rPr>
        <sz val="12"/>
        <rFont val="標楷體"/>
        <family val="4"/>
        <charset val="136"/>
      </rPr>
      <t>教授且兼任能源系主任</t>
    </r>
  </si>
  <si>
    <r>
      <t xml:space="preserve">114/08/01 </t>
    </r>
    <r>
      <rPr>
        <sz val="12"/>
        <rFont val="標楷體"/>
        <family val="4"/>
        <charset val="136"/>
      </rPr>
      <t>～</t>
    </r>
    <r>
      <rPr>
        <sz val="12"/>
        <rFont val="Times New Roman"/>
        <family val="1"/>
      </rPr>
      <t xml:space="preserve"> 116/07/31</t>
    </r>
    <phoneticPr fontId="4" type="noConversion"/>
  </si>
  <si>
    <r>
      <rPr>
        <sz val="12"/>
        <rFont val="標楷體"/>
        <family val="4"/>
        <charset val="136"/>
      </rPr>
      <t>逆滲透</t>
    </r>
    <r>
      <rPr>
        <sz val="12"/>
        <rFont val="Times New Roman"/>
        <family val="1"/>
      </rPr>
      <t>(RO)</t>
    </r>
    <r>
      <rPr>
        <sz val="12"/>
        <rFont val="標楷體"/>
        <family val="4"/>
        <charset val="136"/>
      </rPr>
      <t>及離子交換</t>
    </r>
    <r>
      <rPr>
        <sz val="12"/>
        <rFont val="Times New Roman"/>
        <family val="1"/>
      </rPr>
      <t>(IE)</t>
    </r>
    <r>
      <rPr>
        <sz val="12"/>
        <rFont val="標楷體"/>
        <family val="4"/>
        <charset val="136"/>
      </rPr>
      <t>程序應用於水資源及貴重金屬回收智慧型控制之研究</t>
    </r>
    <r>
      <rPr>
        <sz val="12"/>
        <rFont val="Times New Roman"/>
        <family val="1"/>
      </rPr>
      <t>(2/3)</t>
    </r>
    <phoneticPr fontId="4" type="noConversion"/>
  </si>
  <si>
    <r>
      <rPr>
        <sz val="12"/>
        <rFont val="標楷體"/>
        <family val="4"/>
        <charset val="136"/>
      </rPr>
      <t>環境與安全衛生工程學系</t>
    </r>
  </si>
  <si>
    <r>
      <rPr>
        <sz val="12"/>
        <rFont val="標楷體"/>
        <family val="4"/>
        <charset val="136"/>
      </rPr>
      <t>余瑞芳</t>
    </r>
    <phoneticPr fontId="4" type="noConversion"/>
  </si>
  <si>
    <r>
      <rPr>
        <sz val="12"/>
        <rFont val="標楷體"/>
        <family val="4"/>
        <charset val="136"/>
      </rPr>
      <t>電沉積回收鋰電池之有價金屬並模擬電沉積金屬過程</t>
    </r>
    <r>
      <rPr>
        <sz val="12"/>
        <rFont val="Times New Roman"/>
        <family val="1"/>
      </rPr>
      <t>(2/3)</t>
    </r>
    <phoneticPr fontId="4" type="noConversion"/>
  </si>
  <si>
    <r>
      <rPr>
        <sz val="12"/>
        <rFont val="標楷體"/>
        <family val="4"/>
        <charset val="136"/>
      </rPr>
      <t>黃心亮</t>
    </r>
    <phoneticPr fontId="4" type="noConversion"/>
  </si>
  <si>
    <r>
      <rPr>
        <sz val="12"/>
        <rFont val="標楷體"/>
        <family val="4"/>
        <charset val="136"/>
      </rPr>
      <t>農業剩餘資材影響溫室氣體排放收支及模式模擬驗證之研究</t>
    </r>
    <r>
      <rPr>
        <sz val="12"/>
        <rFont val="Times New Roman"/>
        <family val="1"/>
      </rPr>
      <t>(3/3)</t>
    </r>
    <phoneticPr fontId="4" type="noConversion"/>
  </si>
  <si>
    <r>
      <rPr>
        <sz val="12"/>
        <rFont val="標楷體"/>
        <family val="4"/>
        <charset val="136"/>
      </rPr>
      <t>助理教授且兼任環安衛中心</t>
    </r>
    <r>
      <rPr>
        <sz val="12"/>
        <rFont val="Times New Roman"/>
        <family val="1"/>
      </rPr>
      <t xml:space="preserve"> </t>
    </r>
    <r>
      <rPr>
        <sz val="12"/>
        <rFont val="標楷體"/>
        <family val="4"/>
        <charset val="136"/>
      </rPr>
      <t>組長</t>
    </r>
  </si>
  <si>
    <r>
      <t xml:space="preserve"> 114/11/01 </t>
    </r>
    <r>
      <rPr>
        <sz val="12"/>
        <rFont val="標楷體"/>
        <family val="4"/>
        <charset val="136"/>
      </rPr>
      <t>～</t>
    </r>
    <r>
      <rPr>
        <sz val="12"/>
        <rFont val="Times New Roman"/>
        <family val="1"/>
      </rPr>
      <t xml:space="preserve"> 115/07/31 </t>
    </r>
    <phoneticPr fontId="4" type="noConversion"/>
  </si>
  <si>
    <r>
      <rPr>
        <sz val="12"/>
        <rFont val="標楷體"/>
        <family val="4"/>
        <charset val="136"/>
      </rPr>
      <t>創新式偏振解析二倍頻顯微術於關節鏡關鍵技術之研發</t>
    </r>
    <r>
      <rPr>
        <sz val="12"/>
        <rFont val="Times New Roman"/>
        <family val="1"/>
      </rPr>
      <t>(2/2)</t>
    </r>
    <phoneticPr fontId="4" type="noConversion"/>
  </si>
  <si>
    <r>
      <rPr>
        <sz val="12"/>
        <rFont val="標楷體"/>
        <family val="4"/>
        <charset val="136"/>
      </rPr>
      <t>機械工程學系</t>
    </r>
  </si>
  <si>
    <r>
      <rPr>
        <sz val="12"/>
        <rFont val="標楷體"/>
        <family val="4"/>
        <charset val="136"/>
      </rPr>
      <t>連啟翔</t>
    </r>
    <phoneticPr fontId="4" type="noConversion"/>
  </si>
  <si>
    <r>
      <rPr>
        <sz val="12"/>
        <rFont val="標楷體"/>
        <family val="4"/>
        <charset val="136"/>
      </rPr>
      <t>共振腔型高功率結合器設計與製造</t>
    </r>
    <r>
      <rPr>
        <sz val="12"/>
        <rFont val="Times New Roman"/>
        <family val="1"/>
      </rPr>
      <t xml:space="preserve">(2/2) </t>
    </r>
    <phoneticPr fontId="4" type="noConversion"/>
  </si>
  <si>
    <r>
      <rPr>
        <sz val="12"/>
        <rFont val="標楷體"/>
        <family val="4"/>
        <charset val="136"/>
      </rPr>
      <t>電機工程學系</t>
    </r>
    <phoneticPr fontId="4" type="noConversion"/>
  </si>
  <si>
    <r>
      <rPr>
        <sz val="12"/>
        <rFont val="標楷體"/>
        <family val="4"/>
        <charset val="136"/>
      </rPr>
      <t>張富毓</t>
    </r>
    <phoneticPr fontId="4" type="noConversion"/>
  </si>
  <si>
    <r>
      <rPr>
        <sz val="12"/>
        <rFont val="標楷體"/>
        <family val="4"/>
        <charset val="136"/>
      </rPr>
      <t>多位移解析之增量式</t>
    </r>
    <r>
      <rPr>
        <sz val="12"/>
        <rFont val="Times New Roman"/>
        <family val="1"/>
      </rPr>
      <t>/</t>
    </r>
    <r>
      <rPr>
        <sz val="12"/>
        <rFont val="標楷體"/>
        <family val="4"/>
        <charset val="136"/>
      </rPr>
      <t>絕對式全像光學編碼器之研製</t>
    </r>
    <r>
      <rPr>
        <sz val="12"/>
        <rFont val="Times New Roman"/>
        <family val="1"/>
      </rPr>
      <t>(2/3)</t>
    </r>
    <phoneticPr fontId="4" type="noConversion"/>
  </si>
  <si>
    <r>
      <rPr>
        <sz val="12"/>
        <rFont val="標楷體"/>
        <family val="4"/>
        <charset val="136"/>
      </rPr>
      <t>光電工程學系</t>
    </r>
  </si>
  <si>
    <r>
      <rPr>
        <sz val="12"/>
        <rFont val="標楷體"/>
        <family val="4"/>
        <charset val="136"/>
      </rPr>
      <t>許正治</t>
    </r>
    <phoneticPr fontId="4" type="noConversion"/>
  </si>
  <si>
    <r>
      <rPr>
        <sz val="12"/>
        <rFont val="標楷體"/>
        <family val="4"/>
        <charset val="136"/>
      </rPr>
      <t>徐凡媐</t>
    </r>
    <phoneticPr fontId="4" type="noConversion"/>
  </si>
  <si>
    <r>
      <t xml:space="preserve">114/01/01 </t>
    </r>
    <r>
      <rPr>
        <sz val="12"/>
        <rFont val="標楷體"/>
        <family val="4"/>
        <charset val="136"/>
      </rPr>
      <t>～</t>
    </r>
    <r>
      <rPr>
        <sz val="12"/>
        <rFont val="Times New Roman"/>
        <family val="1"/>
      </rPr>
      <t xml:space="preserve"> 114/12/31</t>
    </r>
    <phoneticPr fontId="4" type="noConversion"/>
  </si>
  <si>
    <r>
      <rPr>
        <sz val="12"/>
        <rFont val="標楷體"/>
        <family val="4"/>
        <charset val="136"/>
      </rPr>
      <t>基於演化計算之自動作曲演算法開發</t>
    </r>
    <r>
      <rPr>
        <sz val="12"/>
        <rFont val="Times New Roman"/>
        <family val="1"/>
      </rPr>
      <t>(2/3)</t>
    </r>
    <phoneticPr fontId="4" type="noConversion"/>
  </si>
  <si>
    <r>
      <rPr>
        <sz val="12"/>
        <rFont val="標楷體"/>
        <family val="4"/>
        <charset val="136"/>
      </rPr>
      <t>資訊工程學系</t>
    </r>
  </si>
  <si>
    <r>
      <rPr>
        <sz val="12"/>
        <rFont val="標楷體"/>
        <family val="4"/>
        <charset val="136"/>
      </rPr>
      <t>温育瑋</t>
    </r>
    <phoneticPr fontId="4" type="noConversion"/>
  </si>
  <si>
    <r>
      <rPr>
        <sz val="12"/>
        <rFont val="標楷體"/>
        <family val="4"/>
        <charset val="136"/>
      </rPr>
      <t>跨時間與空間之企業永續競爭力分析與評估</t>
    </r>
    <r>
      <rPr>
        <sz val="12"/>
        <rFont val="Times New Roman"/>
        <family val="1"/>
      </rPr>
      <t>(2/3)</t>
    </r>
    <phoneticPr fontId="4" type="noConversion"/>
  </si>
  <si>
    <r>
      <rPr>
        <sz val="12"/>
        <rFont val="標楷體"/>
        <family val="4"/>
        <charset val="136"/>
      </rPr>
      <t>徐銘甫</t>
    </r>
    <phoneticPr fontId="4" type="noConversion"/>
  </si>
  <si>
    <r>
      <rPr>
        <sz val="12"/>
        <rFont val="標楷體"/>
        <family val="4"/>
        <charset val="136"/>
      </rPr>
      <t>日內價格反轉指標之建構及報酬預測性之探討</t>
    </r>
    <r>
      <rPr>
        <sz val="12"/>
        <rFont val="Times New Roman"/>
        <family val="1"/>
      </rPr>
      <t>(2/3)</t>
    </r>
    <phoneticPr fontId="4" type="noConversion"/>
  </si>
  <si>
    <r>
      <rPr>
        <sz val="12"/>
        <rFont val="標楷體"/>
        <family val="4"/>
        <charset val="136"/>
      </rPr>
      <t>楊念慈</t>
    </r>
    <phoneticPr fontId="4" type="noConversion"/>
  </si>
  <si>
    <r>
      <rPr>
        <sz val="12"/>
        <rFont val="標楷體"/>
        <family val="4"/>
        <charset val="136"/>
      </rPr>
      <t>劉康弘</t>
    </r>
    <phoneticPr fontId="4" type="noConversion"/>
  </si>
  <si>
    <r>
      <rPr>
        <sz val="12"/>
        <rFont val="標楷體"/>
        <family val="4"/>
        <charset val="136"/>
      </rPr>
      <t>氣候變遷情境下事件型降雨逕流模擬及不確定性分析</t>
    </r>
    <r>
      <rPr>
        <sz val="12"/>
        <rFont val="Times New Roman"/>
        <family val="1"/>
      </rPr>
      <t>(</t>
    </r>
    <r>
      <rPr>
        <sz val="12"/>
        <rFont val="標楷體"/>
        <family val="4"/>
        <charset val="136"/>
      </rPr>
      <t>子計畫一</t>
    </r>
    <r>
      <rPr>
        <sz val="12"/>
        <rFont val="Times New Roman"/>
        <family val="1"/>
      </rPr>
      <t>)(1/2)</t>
    </r>
    <phoneticPr fontId="4" type="noConversion"/>
  </si>
  <si>
    <r>
      <rPr>
        <sz val="12"/>
        <rFont val="標楷體"/>
        <family val="4"/>
        <charset val="136"/>
      </rPr>
      <t>吳祥禎</t>
    </r>
  </si>
  <si>
    <r>
      <t>114/08/01</t>
    </r>
    <r>
      <rPr>
        <sz val="12"/>
        <rFont val="標楷體"/>
        <family val="4"/>
        <charset val="136"/>
      </rPr>
      <t>至</t>
    </r>
    <r>
      <rPr>
        <sz val="12"/>
        <rFont val="Times New Roman"/>
        <family val="1"/>
      </rPr>
      <t>115/07/31</t>
    </r>
  </si>
  <si>
    <r>
      <rPr>
        <sz val="12"/>
        <rFont val="標楷體"/>
        <family val="4"/>
        <charset val="136"/>
      </rPr>
      <t>氣候變遷情境下近海風暴潮與波浪之不確定性與風險分析</t>
    </r>
    <r>
      <rPr>
        <sz val="12"/>
        <rFont val="Times New Roman"/>
        <family val="1"/>
      </rPr>
      <t>(</t>
    </r>
    <r>
      <rPr>
        <sz val="12"/>
        <rFont val="標楷體"/>
        <family val="4"/>
        <charset val="136"/>
      </rPr>
      <t>子計畫五</t>
    </r>
    <r>
      <rPr>
        <sz val="12"/>
        <rFont val="Times New Roman"/>
        <family val="1"/>
      </rPr>
      <t xml:space="preserve">)(1/2) </t>
    </r>
    <phoneticPr fontId="4" type="noConversion"/>
  </si>
  <si>
    <r>
      <rPr>
        <sz val="12"/>
        <rFont val="標楷體"/>
        <family val="4"/>
        <charset val="136"/>
      </rPr>
      <t>柳文成</t>
    </r>
  </si>
  <si>
    <r>
      <rPr>
        <sz val="12"/>
        <rFont val="標楷體"/>
        <family val="4"/>
        <charset val="136"/>
      </rPr>
      <t>運用</t>
    </r>
    <r>
      <rPr>
        <sz val="12"/>
        <rFont val="Times New Roman"/>
        <family val="1"/>
      </rPr>
      <t>AI</t>
    </r>
    <r>
      <rPr>
        <sz val="12"/>
        <rFont val="標楷體"/>
        <family val="4"/>
        <charset val="136"/>
      </rPr>
      <t>技術建立深開挖引起捷運隧道變形之預測評估法</t>
    </r>
    <r>
      <rPr>
        <sz val="12"/>
        <rFont val="Times New Roman"/>
        <family val="1"/>
      </rPr>
      <t>(1/2)</t>
    </r>
    <phoneticPr fontId="4" type="noConversion"/>
  </si>
  <si>
    <r>
      <rPr>
        <sz val="12"/>
        <rFont val="標楷體"/>
        <family val="4"/>
        <charset val="136"/>
      </rPr>
      <t>許嘉鳯</t>
    </r>
    <phoneticPr fontId="4" type="noConversion"/>
  </si>
  <si>
    <r>
      <rPr>
        <sz val="12"/>
        <rFont val="標楷體"/>
        <family val="4"/>
        <charset val="136"/>
      </rPr>
      <t>副教授</t>
    </r>
    <phoneticPr fontId="4" type="noConversion"/>
  </si>
  <si>
    <r>
      <t xml:space="preserve">114/08/01 </t>
    </r>
    <r>
      <rPr>
        <sz val="12"/>
        <rFont val="標楷體"/>
        <family val="4"/>
        <charset val="136"/>
      </rPr>
      <t>～</t>
    </r>
    <r>
      <rPr>
        <sz val="12"/>
        <rFont val="Times New Roman"/>
        <family val="1"/>
      </rPr>
      <t xml:space="preserve"> 116/07/31</t>
    </r>
  </si>
  <si>
    <r>
      <t>Pluronic</t>
    </r>
    <r>
      <rPr>
        <sz val="12"/>
        <rFont val="標楷體"/>
        <family val="4"/>
        <charset val="136"/>
      </rPr>
      <t>高分子混摻團聯式共聚合物與</t>
    </r>
    <r>
      <rPr>
        <sz val="12"/>
        <rFont val="Times New Roman"/>
        <family val="1"/>
      </rPr>
      <t>PEO</t>
    </r>
    <r>
      <rPr>
        <sz val="12"/>
        <rFont val="標楷體"/>
        <family val="4"/>
        <charset val="136"/>
      </rPr>
      <t>均聚物之自組裝奈米結構於藥物載體之應用</t>
    </r>
  </si>
  <si>
    <r>
      <rPr>
        <sz val="12"/>
        <rFont val="標楷體"/>
        <family val="4"/>
        <charset val="136"/>
      </rPr>
      <t>林子楓</t>
    </r>
  </si>
  <si>
    <r>
      <rPr>
        <sz val="12"/>
        <rFont val="標楷體"/>
        <family val="4"/>
        <charset val="136"/>
      </rPr>
      <t>微流體濃縮晶片與免疫分析晶片之研發</t>
    </r>
    <r>
      <rPr>
        <sz val="12"/>
        <rFont val="Times New Roman"/>
        <family val="1"/>
      </rPr>
      <t>(1/2)</t>
    </r>
    <phoneticPr fontId="4" type="noConversion"/>
  </si>
  <si>
    <r>
      <rPr>
        <sz val="12"/>
        <rFont val="標楷體"/>
        <family val="4"/>
        <charset val="136"/>
      </rPr>
      <t>林永昇</t>
    </r>
  </si>
  <si>
    <r>
      <t>114/08/01</t>
    </r>
    <r>
      <rPr>
        <sz val="12"/>
        <rFont val="標楷體"/>
        <family val="4"/>
        <charset val="136"/>
      </rPr>
      <t>至</t>
    </r>
    <r>
      <rPr>
        <sz val="12"/>
        <rFont val="Times New Roman"/>
        <family val="1"/>
      </rPr>
      <t>116/07/31</t>
    </r>
  </si>
  <si>
    <r>
      <rPr>
        <sz val="12"/>
        <rFont val="標楷體"/>
        <family val="4"/>
        <charset val="136"/>
      </rPr>
      <t>超高</t>
    </r>
    <r>
      <rPr>
        <sz val="12"/>
        <rFont val="Times New Roman"/>
        <family val="1"/>
      </rPr>
      <t>χ</t>
    </r>
    <r>
      <rPr>
        <sz val="12"/>
        <rFont val="標楷體"/>
        <family val="4"/>
        <charset val="136"/>
      </rPr>
      <t>值雙親性寡聚物之相轉換行為及其應用之研究</t>
    </r>
  </si>
  <si>
    <r>
      <rPr>
        <sz val="12"/>
        <rFont val="標楷體"/>
        <family val="4"/>
        <charset val="136"/>
      </rPr>
      <t>林裕軒</t>
    </r>
  </si>
  <si>
    <r>
      <rPr>
        <sz val="12"/>
        <rFont val="標楷體"/>
        <family val="4"/>
        <charset val="136"/>
      </rPr>
      <t>可注射型式環境友善透明質酸</t>
    </r>
    <r>
      <rPr>
        <sz val="12"/>
        <rFont val="Times New Roman"/>
        <family val="1"/>
      </rPr>
      <t>-</t>
    </r>
    <r>
      <rPr>
        <sz val="12"/>
        <rFont val="標楷體"/>
        <family val="4"/>
        <charset val="136"/>
      </rPr>
      <t>魚明膠水凝膠用於進階傷口修復</t>
    </r>
    <r>
      <rPr>
        <sz val="12"/>
        <rFont val="Times New Roman"/>
        <family val="1"/>
      </rPr>
      <t>(1/3)</t>
    </r>
    <phoneticPr fontId="4" type="noConversion"/>
  </si>
  <si>
    <r>
      <rPr>
        <sz val="12"/>
        <rFont val="標楷體"/>
        <family val="4"/>
        <charset val="136"/>
      </rPr>
      <t>陳郁君</t>
    </r>
  </si>
  <si>
    <r>
      <t>114/08/01</t>
    </r>
    <r>
      <rPr>
        <sz val="12"/>
        <rFont val="標楷體"/>
        <family val="4"/>
        <charset val="136"/>
      </rPr>
      <t>至</t>
    </r>
    <r>
      <rPr>
        <sz val="12"/>
        <rFont val="Times New Roman"/>
        <family val="1"/>
      </rPr>
      <t>117/07/31</t>
    </r>
  </si>
  <si>
    <r>
      <rPr>
        <sz val="12"/>
        <rFont val="標楷體"/>
        <family val="4"/>
        <charset val="136"/>
      </rPr>
      <t>新型直腸給藥劑型水膠設計開發：潰瘍性結腸炎之臨床前功效評估</t>
    </r>
  </si>
  <si>
    <r>
      <rPr>
        <sz val="12"/>
        <rFont val="標楷體"/>
        <family val="4"/>
        <charset val="136"/>
      </rPr>
      <t>黃淑玲</t>
    </r>
  </si>
  <si>
    <r>
      <rPr>
        <sz val="12"/>
        <rFont val="標楷體"/>
        <family val="4"/>
        <charset val="136"/>
      </rPr>
      <t>析氫</t>
    </r>
    <r>
      <rPr>
        <sz val="12"/>
        <rFont val="Times New Roman"/>
        <family val="1"/>
      </rPr>
      <t>/</t>
    </r>
    <r>
      <rPr>
        <sz val="12"/>
        <rFont val="標楷體"/>
        <family val="4"/>
        <charset val="136"/>
      </rPr>
      <t>析氧反應用</t>
    </r>
    <r>
      <rPr>
        <sz val="12"/>
        <rFont val="Times New Roman"/>
        <family val="1"/>
      </rPr>
      <t>Ni</t>
    </r>
    <r>
      <rPr>
        <sz val="12"/>
        <rFont val="標楷體"/>
        <family val="4"/>
        <charset val="136"/>
      </rPr>
      <t>基氮化物</t>
    </r>
    <r>
      <rPr>
        <sz val="12"/>
        <rFont val="Times New Roman"/>
        <family val="1"/>
      </rPr>
      <t>/</t>
    </r>
    <r>
      <rPr>
        <sz val="12"/>
        <rFont val="標楷體"/>
        <family val="4"/>
        <charset val="136"/>
      </rPr>
      <t>氧化物薄膜催化劑之製備與研究</t>
    </r>
    <r>
      <rPr>
        <sz val="12"/>
        <rFont val="Times New Roman"/>
        <family val="1"/>
      </rPr>
      <t>(1/3)</t>
    </r>
    <phoneticPr fontId="4" type="noConversion"/>
  </si>
  <si>
    <r>
      <rPr>
        <sz val="12"/>
        <rFont val="標楷體"/>
        <family val="4"/>
        <charset val="136"/>
      </rPr>
      <t>材料科學工程學系</t>
    </r>
  </si>
  <si>
    <r>
      <rPr>
        <sz val="12"/>
        <rFont val="標楷體"/>
        <family val="4"/>
        <charset val="136"/>
      </rPr>
      <t>吳宛玉</t>
    </r>
  </si>
  <si>
    <r>
      <rPr>
        <sz val="12"/>
        <rFont val="標楷體"/>
        <family val="4"/>
        <charset val="136"/>
      </rPr>
      <t>絲瓜絡骨架之功能性表面無電鍍鎳磷複合膜製作、微觀結構與特性分析</t>
    </r>
  </si>
  <si>
    <r>
      <rPr>
        <sz val="12"/>
        <rFont val="標楷體"/>
        <family val="4"/>
        <charset val="136"/>
      </rPr>
      <t>吳芳賓</t>
    </r>
  </si>
  <si>
    <r>
      <rPr>
        <sz val="12"/>
        <rFont val="標楷體"/>
        <family val="4"/>
        <charset val="136"/>
      </rPr>
      <t>以多層陶瓷骨材構建控制型藥物釋放載體並建立其藥物釋放動力學模型</t>
    </r>
  </si>
  <si>
    <r>
      <rPr>
        <sz val="12"/>
        <rFont val="標楷體"/>
        <family val="4"/>
        <charset val="136"/>
      </rPr>
      <t>張曼蘋</t>
    </r>
  </si>
  <si>
    <r>
      <rPr>
        <sz val="12"/>
        <rFont val="標楷體"/>
        <family val="4"/>
        <charset val="136"/>
      </rPr>
      <t>以摩擦起電精確操控水滴在奈米結構玻璃表面運動</t>
    </r>
  </si>
  <si>
    <r>
      <rPr>
        <sz val="12"/>
        <rFont val="標楷體"/>
        <family val="4"/>
        <charset val="136"/>
      </rPr>
      <t>謝健</t>
    </r>
  </si>
  <si>
    <r>
      <rPr>
        <sz val="12"/>
        <rFont val="標楷體"/>
        <family val="4"/>
        <charset val="136"/>
      </rPr>
      <t>具有強渦度場之奈米流體對流傳輸方程式</t>
    </r>
    <r>
      <rPr>
        <sz val="12"/>
        <rFont val="Times New Roman"/>
        <family val="1"/>
      </rPr>
      <t>(1/2)</t>
    </r>
    <phoneticPr fontId="4" type="noConversion"/>
  </si>
  <si>
    <r>
      <rPr>
        <sz val="12"/>
        <rFont val="標楷體"/>
        <family val="4"/>
        <charset val="136"/>
      </rPr>
      <t>羅安成</t>
    </r>
  </si>
  <si>
    <r>
      <rPr>
        <sz val="12"/>
        <rFont val="標楷體"/>
        <family val="4"/>
        <charset val="136"/>
      </rPr>
      <t>整合生物可用性與物理化學因素進行綜合生態風險評估</t>
    </r>
    <r>
      <rPr>
        <sz val="12"/>
        <rFont val="Times New Roman"/>
        <family val="1"/>
      </rPr>
      <t>(1/3)</t>
    </r>
    <phoneticPr fontId="4" type="noConversion"/>
  </si>
  <si>
    <r>
      <rPr>
        <sz val="12"/>
        <rFont val="標楷體"/>
        <family val="4"/>
        <charset val="136"/>
      </rPr>
      <t>朱韻如</t>
    </r>
  </si>
  <si>
    <r>
      <rPr>
        <sz val="12"/>
        <rFont val="標楷體"/>
        <family val="4"/>
        <charset val="136"/>
      </rPr>
      <t>副教授且兼任藝術中心主任</t>
    </r>
  </si>
  <si>
    <r>
      <rPr>
        <sz val="12"/>
        <rFont val="標楷體"/>
        <family val="4"/>
        <charset val="136"/>
      </rPr>
      <t>微波合成鋁基尖晶石</t>
    </r>
    <r>
      <rPr>
        <sz val="12"/>
        <rFont val="Times New Roman"/>
        <family val="1"/>
      </rPr>
      <t>-MOF</t>
    </r>
    <r>
      <rPr>
        <sz val="12"/>
        <rFont val="標楷體"/>
        <family val="4"/>
        <charset val="136"/>
      </rPr>
      <t>複合材料於中低溫脫硝觸媒之抗水抗硫反應機制探討</t>
    </r>
  </si>
  <si>
    <r>
      <rPr>
        <sz val="12"/>
        <rFont val="標楷體"/>
        <family val="4"/>
        <charset val="136"/>
      </rPr>
      <t>莊桂鶴</t>
    </r>
  </si>
  <si>
    <r>
      <rPr>
        <sz val="12"/>
        <rFont val="標楷體"/>
        <family val="4"/>
        <charset val="136"/>
      </rPr>
      <t>智慧設計機械化學法製備</t>
    </r>
    <r>
      <rPr>
        <sz val="12"/>
        <rFont val="Times New Roman"/>
        <family val="1"/>
      </rPr>
      <t>NiCe@iM-LDOs</t>
    </r>
    <r>
      <rPr>
        <sz val="12"/>
        <rFont val="標楷體"/>
        <family val="4"/>
        <charset val="136"/>
      </rPr>
      <t>雙功能材料應用於化學循環</t>
    </r>
    <r>
      <rPr>
        <sz val="12"/>
        <rFont val="Times New Roman"/>
        <family val="1"/>
      </rPr>
      <t>-</t>
    </r>
    <r>
      <rPr>
        <sz val="12"/>
        <rFont val="標楷體"/>
        <family val="4"/>
        <charset val="136"/>
      </rPr>
      <t>甲烷乾式重組程序</t>
    </r>
    <r>
      <rPr>
        <sz val="12"/>
        <rFont val="Times New Roman"/>
        <family val="1"/>
      </rPr>
      <t>(CL-DRM)</t>
    </r>
    <r>
      <rPr>
        <sz val="12"/>
        <rFont val="標楷體"/>
        <family val="4"/>
        <charset val="136"/>
      </rPr>
      <t>之研究</t>
    </r>
    <r>
      <rPr>
        <sz val="12"/>
        <rFont val="Times New Roman"/>
        <family val="1"/>
      </rPr>
      <t>(1/3)</t>
    </r>
    <phoneticPr fontId="4" type="noConversion"/>
  </si>
  <si>
    <r>
      <rPr>
        <sz val="12"/>
        <rFont val="標楷體"/>
        <family val="4"/>
        <charset val="136"/>
      </rPr>
      <t>郭家宏</t>
    </r>
  </si>
  <si>
    <r>
      <rPr>
        <sz val="12"/>
        <rFont val="標楷體"/>
        <family val="4"/>
        <charset val="136"/>
      </rPr>
      <t>教授且兼任系主任</t>
    </r>
  </si>
  <si>
    <r>
      <rPr>
        <sz val="12"/>
        <rFont val="標楷體"/>
        <family val="4"/>
        <charset val="136"/>
      </rPr>
      <t>超臨界二氧化碳萃取結合氧化系統去除</t>
    </r>
    <r>
      <rPr>
        <sz val="12"/>
        <rFont val="Times New Roman"/>
        <family val="1"/>
      </rPr>
      <t>PFAS</t>
    </r>
    <r>
      <rPr>
        <sz val="12"/>
        <rFont val="標楷體"/>
        <family val="4"/>
        <charset val="136"/>
      </rPr>
      <t>污染土壤之技術開發</t>
    </r>
    <phoneticPr fontId="4" type="noConversion"/>
  </si>
  <si>
    <r>
      <rPr>
        <sz val="12"/>
        <rFont val="標楷體"/>
        <family val="4"/>
        <charset val="136"/>
      </rPr>
      <t>王麒維</t>
    </r>
    <phoneticPr fontId="4" type="noConversion"/>
  </si>
  <si>
    <r>
      <t xml:space="preserve">114/08/01 </t>
    </r>
    <r>
      <rPr>
        <sz val="12"/>
        <rFont val="標楷體"/>
        <family val="4"/>
        <charset val="136"/>
      </rPr>
      <t>～</t>
    </r>
    <r>
      <rPr>
        <sz val="12"/>
        <rFont val="Times New Roman"/>
        <family val="1"/>
      </rPr>
      <t xml:space="preserve"> 115/07/31</t>
    </r>
  </si>
  <si>
    <r>
      <rPr>
        <sz val="12"/>
        <rFont val="標楷體"/>
        <family val="4"/>
        <charset val="136"/>
      </rPr>
      <t>小型居家多軸連桿運動平台整合磁石輔助同步磁阻電動機開發</t>
    </r>
  </si>
  <si>
    <r>
      <rPr>
        <sz val="12"/>
        <rFont val="標楷體"/>
        <family val="4"/>
        <charset val="136"/>
      </rPr>
      <t>王紹宇</t>
    </r>
  </si>
  <si>
    <r>
      <rPr>
        <sz val="12"/>
        <rFont val="標楷體"/>
        <family val="4"/>
        <charset val="136"/>
      </rPr>
      <t>基於接觸齒印偏移測試之面銑式戟齒輪齒面修整研究</t>
    </r>
  </si>
  <si>
    <r>
      <rPr>
        <sz val="12"/>
        <rFont val="標楷體"/>
        <family val="4"/>
        <charset val="136"/>
      </rPr>
      <t>李羿慧</t>
    </r>
  </si>
  <si>
    <r>
      <rPr>
        <sz val="12"/>
        <rFont val="標楷體"/>
        <family val="4"/>
        <charset val="136"/>
      </rPr>
      <t>類洋蔥碳</t>
    </r>
    <r>
      <rPr>
        <sz val="12"/>
        <rFont val="Times New Roman"/>
        <family val="1"/>
      </rPr>
      <t>/</t>
    </r>
    <r>
      <rPr>
        <sz val="12"/>
        <rFont val="標楷體"/>
        <family val="4"/>
        <charset val="136"/>
      </rPr>
      <t>不鏽鋼</t>
    </r>
    <r>
      <rPr>
        <sz val="12"/>
        <rFont val="Times New Roman"/>
        <family val="1"/>
      </rPr>
      <t>316L/</t>
    </r>
    <r>
      <rPr>
        <sz val="12"/>
        <rFont val="標楷體"/>
        <family val="4"/>
        <charset val="136"/>
      </rPr>
      <t>鋁三層結構高效能散熱元件製作與特性研究</t>
    </r>
    <r>
      <rPr>
        <sz val="12"/>
        <rFont val="Times New Roman"/>
        <family val="1"/>
      </rPr>
      <t xml:space="preserve">[2](1/2) </t>
    </r>
    <phoneticPr fontId="4" type="noConversion"/>
  </si>
  <si>
    <r>
      <rPr>
        <sz val="12"/>
        <rFont val="標楷體"/>
        <family val="4"/>
        <charset val="136"/>
      </rPr>
      <t>曾仕君</t>
    </r>
    <phoneticPr fontId="4" type="noConversion"/>
  </si>
  <si>
    <r>
      <rPr>
        <sz val="12"/>
        <rFont val="標楷體"/>
        <family val="4"/>
        <charset val="136"/>
      </rPr>
      <t>顆粒崩塌流衝擊阻礙物過程中動力行為與流動型態之研究</t>
    </r>
    <r>
      <rPr>
        <sz val="12"/>
        <rFont val="Times New Roman"/>
        <family val="1"/>
      </rPr>
      <t>(</t>
    </r>
    <r>
      <rPr>
        <sz val="12"/>
        <rFont val="標楷體"/>
        <family val="4"/>
        <charset val="136"/>
      </rPr>
      <t>二</t>
    </r>
    <r>
      <rPr>
        <sz val="12"/>
        <rFont val="Times New Roman"/>
        <family val="1"/>
      </rPr>
      <t>)</t>
    </r>
  </si>
  <si>
    <r>
      <rPr>
        <sz val="12"/>
        <rFont val="標楷體"/>
        <family val="4"/>
        <charset val="136"/>
      </rPr>
      <t>鄒仕豪</t>
    </r>
  </si>
  <si>
    <r>
      <rPr>
        <sz val="12"/>
        <rFont val="標楷體"/>
        <family val="4"/>
        <charset val="136"/>
      </rPr>
      <t>用於檢測</t>
    </r>
    <r>
      <rPr>
        <sz val="12"/>
        <rFont val="Times New Roman"/>
        <family val="1"/>
      </rPr>
      <t>miRNA</t>
    </r>
    <r>
      <rPr>
        <sz val="12"/>
        <rFont val="標楷體"/>
        <family val="4"/>
        <charset val="136"/>
      </rPr>
      <t>的基於銻烯表面等離子體共振感測器</t>
    </r>
    <r>
      <rPr>
        <sz val="12"/>
        <rFont val="Times New Roman"/>
        <family val="1"/>
      </rPr>
      <t>(II)(1/2)</t>
    </r>
    <phoneticPr fontId="4" type="noConversion"/>
  </si>
  <si>
    <r>
      <rPr>
        <sz val="12"/>
        <rFont val="標楷體"/>
        <family val="4"/>
        <charset val="136"/>
      </rPr>
      <t>潘國興</t>
    </r>
  </si>
  <si>
    <r>
      <rPr>
        <sz val="12"/>
        <rFont val="標楷體"/>
        <family val="4"/>
        <charset val="136"/>
      </rPr>
      <t>氫能源應用範例</t>
    </r>
    <r>
      <rPr>
        <sz val="12"/>
        <rFont val="Times New Roman"/>
        <family val="1"/>
      </rPr>
      <t>:</t>
    </r>
    <r>
      <rPr>
        <sz val="12"/>
        <rFont val="標楷體"/>
        <family val="4"/>
        <charset val="136"/>
      </rPr>
      <t>水力發電產氫、儲氫、電力轉換、推動電器產品的完整氫能應用</t>
    </r>
  </si>
  <si>
    <r>
      <rPr>
        <sz val="12"/>
        <rFont val="標楷體"/>
        <family val="4"/>
        <charset val="136"/>
      </rPr>
      <t>蔡發達</t>
    </r>
  </si>
  <si>
    <r>
      <rPr>
        <sz val="12"/>
        <rFont val="標楷體"/>
        <family val="4"/>
        <charset val="136"/>
      </rPr>
      <t>利用光譜分析於新一代磊晶晶圓缺陷偵測</t>
    </r>
  </si>
  <si>
    <r>
      <rPr>
        <sz val="12"/>
        <rFont val="標楷體"/>
        <family val="4"/>
        <charset val="136"/>
      </rPr>
      <t>林群富</t>
    </r>
  </si>
  <si>
    <r>
      <rPr>
        <sz val="12"/>
        <rFont val="標楷體"/>
        <family val="4"/>
        <charset val="136"/>
      </rPr>
      <t>化學氣相沉積胺基吸附系統對</t>
    </r>
    <r>
      <rPr>
        <sz val="12"/>
        <rFont val="Times New Roman"/>
        <family val="1"/>
      </rPr>
      <t>CO2</t>
    </r>
    <r>
      <rPr>
        <sz val="12"/>
        <rFont val="標楷體"/>
        <family val="4"/>
        <charset val="136"/>
      </rPr>
      <t>獲捕性能之研究</t>
    </r>
  </si>
  <si>
    <r>
      <rPr>
        <sz val="12"/>
        <rFont val="標楷體"/>
        <family val="4"/>
        <charset val="136"/>
      </rPr>
      <t>謝汎鈞</t>
    </r>
    <phoneticPr fontId="4" type="noConversion"/>
  </si>
  <si>
    <r>
      <rPr>
        <sz val="12"/>
        <rFont val="標楷體"/>
        <family val="4"/>
        <charset val="136"/>
      </rPr>
      <t>應用機器學習法於共同封裝光學結構之熱機械性質之分析與預測</t>
    </r>
    <phoneticPr fontId="4" type="noConversion"/>
  </si>
  <si>
    <r>
      <rPr>
        <sz val="12"/>
        <rFont val="標楷體"/>
        <family val="4"/>
        <charset val="136"/>
      </rPr>
      <t>劉楊倫</t>
    </r>
    <phoneticPr fontId="4" type="noConversion"/>
  </si>
  <si>
    <r>
      <rPr>
        <sz val="12"/>
        <rFont val="標楷體"/>
        <family val="4"/>
        <charset val="136"/>
      </rPr>
      <t>一個適用於銀髮族長照應用之融合情緒感知的強化口語交互之多模式</t>
    </r>
    <r>
      <rPr>
        <sz val="12"/>
        <rFont val="Times New Roman"/>
        <family val="1"/>
      </rPr>
      <t>AI</t>
    </r>
    <r>
      <rPr>
        <sz val="12"/>
        <rFont val="標楷體"/>
        <family val="4"/>
        <charset val="136"/>
      </rPr>
      <t>對話系統設計研究</t>
    </r>
  </si>
  <si>
    <r>
      <rPr>
        <sz val="12"/>
        <rFont val="標楷體"/>
        <family val="4"/>
        <charset val="136"/>
      </rPr>
      <t>電子工程學系</t>
    </r>
  </si>
  <si>
    <r>
      <rPr>
        <sz val="12"/>
        <rFont val="標楷體"/>
        <family val="4"/>
        <charset val="136"/>
      </rPr>
      <t>丁英智</t>
    </r>
  </si>
  <si>
    <r>
      <rPr>
        <sz val="12"/>
        <rFont val="標楷體"/>
        <family val="4"/>
        <charset val="136"/>
      </rPr>
      <t>以原子層沉積技術製備</t>
    </r>
    <r>
      <rPr>
        <sz val="12"/>
        <rFont val="Times New Roman"/>
        <family val="1"/>
      </rPr>
      <t>N</t>
    </r>
    <r>
      <rPr>
        <sz val="12"/>
        <rFont val="標楷體"/>
        <family val="4"/>
        <charset val="136"/>
      </rPr>
      <t>型通道氧化銦鎢層實現</t>
    </r>
    <r>
      <rPr>
        <sz val="12"/>
        <rFont val="Times New Roman"/>
        <family val="1"/>
      </rPr>
      <t>3D NAND</t>
    </r>
    <r>
      <rPr>
        <sz val="12"/>
        <rFont val="標楷體"/>
        <family val="4"/>
        <charset val="136"/>
      </rPr>
      <t>鐵電電晶體於單晶片三維積體電路整合技術的後段製程應用</t>
    </r>
    <r>
      <rPr>
        <sz val="12"/>
        <rFont val="Times New Roman"/>
        <family val="1"/>
      </rPr>
      <t>(1/3)</t>
    </r>
    <phoneticPr fontId="4" type="noConversion"/>
  </si>
  <si>
    <r>
      <rPr>
        <sz val="12"/>
        <rFont val="標楷體"/>
        <family val="4"/>
        <charset val="136"/>
      </rPr>
      <t>林育賢</t>
    </r>
  </si>
  <si>
    <r>
      <rPr>
        <sz val="12"/>
        <rFont val="標楷體"/>
        <family val="4"/>
        <charset val="136"/>
      </rPr>
      <t>教授且兼任電機資訊學院院長</t>
    </r>
  </si>
  <si>
    <r>
      <rPr>
        <sz val="12"/>
        <rFont val="標楷體"/>
        <family val="4"/>
        <charset val="136"/>
      </rPr>
      <t>單相交流轉直流電源供應器之殘餘使用壽命模型研究</t>
    </r>
    <r>
      <rPr>
        <sz val="12"/>
        <rFont val="Times New Roman"/>
        <family val="1"/>
      </rPr>
      <t>(1/3)</t>
    </r>
    <phoneticPr fontId="4" type="noConversion"/>
  </si>
  <si>
    <r>
      <rPr>
        <sz val="12"/>
        <rFont val="標楷體"/>
        <family val="4"/>
        <charset val="136"/>
      </rPr>
      <t>電機工程學系</t>
    </r>
  </si>
  <si>
    <r>
      <rPr>
        <sz val="12"/>
        <rFont val="標楷體"/>
        <family val="4"/>
        <charset val="136"/>
      </rPr>
      <t>吳有基</t>
    </r>
  </si>
  <si>
    <r>
      <rPr>
        <sz val="12"/>
        <rFont val="標楷體"/>
        <family val="4"/>
        <charset val="136"/>
      </rPr>
      <t>具雙向功率潮流調節之多輸入混合型光伏儲能逆變器設計與實現</t>
    </r>
  </si>
  <si>
    <r>
      <rPr>
        <sz val="12"/>
        <rFont val="標楷體"/>
        <family val="4"/>
        <charset val="136"/>
      </rPr>
      <t>呂哲宇</t>
    </r>
  </si>
  <si>
    <r>
      <rPr>
        <sz val="12"/>
        <rFont val="標楷體"/>
        <family val="4"/>
        <charset val="136"/>
      </rPr>
      <t>具電感</t>
    </r>
    <r>
      <rPr>
        <sz val="12"/>
        <rFont val="Times New Roman"/>
        <family val="1"/>
      </rPr>
      <t>-</t>
    </r>
    <r>
      <rPr>
        <sz val="12"/>
        <rFont val="標楷體"/>
        <family val="4"/>
        <charset val="136"/>
      </rPr>
      <t>開關共用型高電壓增益低輸入電流漣波直流直流升壓型轉換器</t>
    </r>
  </si>
  <si>
    <r>
      <rPr>
        <sz val="12"/>
        <rFont val="標楷體"/>
        <family val="4"/>
        <charset val="136"/>
      </rPr>
      <t>周子傑</t>
    </r>
  </si>
  <si>
    <r>
      <rPr>
        <sz val="12"/>
        <rFont val="標楷體"/>
        <family val="4"/>
        <charset val="136"/>
      </rPr>
      <t>太陽能發電系統進階故障診斷方案之設計與系統驗證</t>
    </r>
  </si>
  <si>
    <r>
      <rPr>
        <sz val="12"/>
        <rFont val="標楷體"/>
        <family val="4"/>
        <charset val="136"/>
      </rPr>
      <t>馬肇聰</t>
    </r>
  </si>
  <si>
    <r>
      <rPr>
        <sz val="12"/>
        <rFont val="標楷體"/>
        <family val="4"/>
        <charset val="136"/>
      </rPr>
      <t>多元素鐵酸鉍基鐵氧體材料熱電與抗干擾吸波特性之研製</t>
    </r>
  </si>
  <si>
    <r>
      <rPr>
        <sz val="12"/>
        <rFont val="標楷體"/>
        <family val="4"/>
        <charset val="136"/>
      </rPr>
      <t>許正興</t>
    </r>
  </si>
  <si>
    <r>
      <rPr>
        <sz val="12"/>
        <rFont val="標楷體"/>
        <family val="4"/>
        <charset val="136"/>
      </rPr>
      <t>多功能可見光與紅外線光學渦旋超穎表面的研究與應用</t>
    </r>
    <r>
      <rPr>
        <sz val="12"/>
        <rFont val="Times New Roman"/>
        <family val="1"/>
      </rPr>
      <t xml:space="preserve">(1/2) </t>
    </r>
    <phoneticPr fontId="4" type="noConversion"/>
  </si>
  <si>
    <r>
      <rPr>
        <sz val="12"/>
        <rFont val="標楷體"/>
        <family val="4"/>
        <charset val="136"/>
      </rPr>
      <t>陳孟忻</t>
    </r>
  </si>
  <si>
    <r>
      <rPr>
        <sz val="12"/>
        <rFont val="標楷體"/>
        <family val="4"/>
        <charset val="136"/>
      </rPr>
      <t>高資料量與解析度之訊號產生器設計</t>
    </r>
    <r>
      <rPr>
        <sz val="12"/>
        <rFont val="Times New Roman"/>
        <family val="1"/>
      </rPr>
      <t xml:space="preserve">(1/3) </t>
    </r>
    <phoneticPr fontId="4" type="noConversion"/>
  </si>
  <si>
    <r>
      <rPr>
        <sz val="12"/>
        <rFont val="標楷體"/>
        <family val="4"/>
        <charset val="136"/>
      </rPr>
      <t>劉仁傑</t>
    </r>
  </si>
  <si>
    <r>
      <rPr>
        <sz val="12"/>
        <rFont val="標楷體"/>
        <family val="4"/>
        <charset val="136"/>
      </rPr>
      <t>發展次世代氧化鋅奈米結構於奈米發電機自供電環境感測系統之應用</t>
    </r>
    <phoneticPr fontId="4" type="noConversion"/>
  </si>
  <si>
    <r>
      <rPr>
        <sz val="12"/>
        <rFont val="標楷體"/>
        <family val="4"/>
        <charset val="136"/>
      </rPr>
      <t>楊智強</t>
    </r>
    <phoneticPr fontId="4" type="noConversion"/>
  </si>
  <si>
    <r>
      <rPr>
        <sz val="12"/>
        <rFont val="標楷體"/>
        <family val="4"/>
        <charset val="136"/>
      </rPr>
      <t>高精度中空光纖干涉儀生化感測器於食品過敏原快速檢測的實現</t>
    </r>
    <r>
      <rPr>
        <sz val="12"/>
        <rFont val="Times New Roman"/>
        <family val="1"/>
      </rPr>
      <t>(1/2)</t>
    </r>
    <phoneticPr fontId="4" type="noConversion"/>
  </si>
  <si>
    <r>
      <rPr>
        <sz val="12"/>
        <rFont val="標楷體"/>
        <family val="4"/>
        <charset val="136"/>
      </rPr>
      <t>李澄鈴</t>
    </r>
  </si>
  <si>
    <r>
      <rPr>
        <sz val="12"/>
        <rFont val="標楷體"/>
        <family val="4"/>
        <charset val="136"/>
      </rPr>
      <t>中紅外渦漩光生成動力學研究暨光源系統建構</t>
    </r>
    <r>
      <rPr>
        <sz val="12"/>
        <rFont val="Times New Roman"/>
        <family val="1"/>
      </rPr>
      <t>(1/3)</t>
    </r>
    <phoneticPr fontId="4" type="noConversion"/>
  </si>
  <si>
    <r>
      <rPr>
        <sz val="12"/>
        <rFont val="標楷體"/>
        <family val="4"/>
        <charset val="136"/>
      </rPr>
      <t>卓俊佑</t>
    </r>
  </si>
  <si>
    <r>
      <rPr>
        <sz val="12"/>
        <rFont val="標楷體"/>
        <family val="4"/>
        <charset val="136"/>
      </rPr>
      <t>全像干涉量測技術於擺線齒輪關鍵幾何參數之研究</t>
    </r>
  </si>
  <si>
    <r>
      <rPr>
        <sz val="12"/>
        <rFont val="標楷體"/>
        <family val="4"/>
        <charset val="136"/>
      </rPr>
      <t>徐凡媐</t>
    </r>
  </si>
  <si>
    <r>
      <rPr>
        <sz val="12"/>
        <rFont val="標楷體"/>
        <family val="4"/>
        <charset val="136"/>
      </rPr>
      <t>先進紙基液晶微流體感測技術之開發與於泌尿道感染病原體之檢測應用</t>
    </r>
  </si>
  <si>
    <r>
      <rPr>
        <sz val="12"/>
        <rFont val="標楷體"/>
        <family val="4"/>
        <charset val="136"/>
      </rPr>
      <t>黃素真</t>
    </r>
  </si>
  <si>
    <r>
      <rPr>
        <sz val="12"/>
        <rFont val="標楷體"/>
        <family val="4"/>
        <charset val="136"/>
      </rPr>
      <t>多頻率調制混合白光光源開發及其應用研究</t>
    </r>
    <r>
      <rPr>
        <sz val="12"/>
        <rFont val="Times New Roman"/>
        <family val="1"/>
      </rPr>
      <t>(II)(1/2)</t>
    </r>
    <phoneticPr fontId="4" type="noConversion"/>
  </si>
  <si>
    <r>
      <rPr>
        <sz val="12"/>
        <rFont val="標楷體"/>
        <family val="4"/>
        <charset val="136"/>
      </rPr>
      <t>謝鴻志</t>
    </r>
  </si>
  <si>
    <r>
      <rPr>
        <sz val="12"/>
        <rFont val="標楷體"/>
        <family val="4"/>
        <charset val="136"/>
      </rPr>
      <t>在下世代無線感測網路中基於費馬點的能量效率無人機輔助資料收集方法之研究</t>
    </r>
  </si>
  <si>
    <r>
      <rPr>
        <sz val="12"/>
        <rFont val="標楷體"/>
        <family val="4"/>
        <charset val="136"/>
      </rPr>
      <t>王能中</t>
    </r>
  </si>
  <si>
    <r>
      <rPr>
        <sz val="12"/>
        <rFont val="標楷體"/>
        <family val="4"/>
        <charset val="136"/>
      </rPr>
      <t>教授且兼任資訊長</t>
    </r>
  </si>
  <si>
    <r>
      <rPr>
        <sz val="12"/>
        <rFont val="標楷體"/>
        <family val="4"/>
        <charset val="136"/>
      </rPr>
      <t>聚合人工智慧方法的胸部</t>
    </r>
    <r>
      <rPr>
        <sz val="12"/>
        <rFont val="Times New Roman"/>
        <family val="1"/>
      </rPr>
      <t>X</t>
    </r>
    <r>
      <rPr>
        <sz val="12"/>
        <rFont val="標楷體"/>
        <family val="4"/>
        <charset val="136"/>
      </rPr>
      <t>光影像中間質性肺部疾病之電腦輔助診斷系統</t>
    </r>
  </si>
  <si>
    <r>
      <rPr>
        <sz val="12"/>
        <rFont val="標楷體"/>
        <family val="4"/>
        <charset val="136"/>
      </rPr>
      <t>李衍緯</t>
    </r>
  </si>
  <si>
    <r>
      <rPr>
        <sz val="12"/>
        <rFont val="標楷體"/>
        <family val="4"/>
        <charset val="136"/>
      </rPr>
      <t>基於對比式學習與生成對抗網路之任意圖像風格轉換研究</t>
    </r>
  </si>
  <si>
    <r>
      <rPr>
        <sz val="12"/>
        <rFont val="標楷體"/>
        <family val="4"/>
        <charset val="136"/>
      </rPr>
      <t>張勤振</t>
    </r>
  </si>
  <si>
    <r>
      <rPr>
        <sz val="12"/>
        <rFont val="標楷體"/>
        <family val="4"/>
        <charset val="136"/>
      </rPr>
      <t>整合影像與感測器資訊，分析高爾夫運動站立姿態與揮桿動作</t>
    </r>
  </si>
  <si>
    <r>
      <rPr>
        <sz val="12"/>
        <rFont val="標楷體"/>
        <family val="4"/>
        <charset val="136"/>
      </rPr>
      <t>韓欽銓</t>
    </r>
  </si>
  <si>
    <r>
      <rPr>
        <sz val="12"/>
        <rFont val="標楷體"/>
        <family val="4"/>
        <charset val="136"/>
      </rPr>
      <t>開發多模態大型語言模型的實時情緒辨識系統之整合面部微表情與身體微姿勢</t>
    </r>
    <r>
      <rPr>
        <sz val="12"/>
        <rFont val="Times New Roman"/>
        <family val="1"/>
      </rPr>
      <t>(1/3)</t>
    </r>
    <phoneticPr fontId="4" type="noConversion"/>
  </si>
  <si>
    <r>
      <rPr>
        <sz val="12"/>
        <rFont val="標楷體"/>
        <family val="4"/>
        <charset val="136"/>
      </rPr>
      <t>資訊管理學系</t>
    </r>
  </si>
  <si>
    <r>
      <rPr>
        <sz val="12"/>
        <rFont val="標楷體"/>
        <family val="4"/>
        <charset val="136"/>
      </rPr>
      <t>梁詩婷</t>
    </r>
  </si>
  <si>
    <r>
      <t xml:space="preserve">114/08/01 </t>
    </r>
    <r>
      <rPr>
        <sz val="12"/>
        <rFont val="標楷體"/>
        <family val="4"/>
        <charset val="136"/>
      </rPr>
      <t>～</t>
    </r>
    <r>
      <rPr>
        <sz val="12"/>
        <rFont val="Times New Roman"/>
        <family val="1"/>
      </rPr>
      <t xml:space="preserve"> 117/07/31</t>
    </r>
  </si>
  <si>
    <r>
      <rPr>
        <sz val="12"/>
        <rFont val="標楷體"/>
        <family val="4"/>
        <charset val="136"/>
      </rPr>
      <t>循環經濟下廢棄物管理績效的動態網路與空間整合分析</t>
    </r>
    <r>
      <rPr>
        <sz val="12"/>
        <rFont val="Times New Roman"/>
        <family val="1"/>
      </rPr>
      <t xml:space="preserve">(1/2) </t>
    </r>
    <phoneticPr fontId="4" type="noConversion"/>
  </si>
  <si>
    <r>
      <rPr>
        <sz val="12"/>
        <rFont val="標楷體"/>
        <family val="4"/>
        <charset val="136"/>
      </rPr>
      <t>于世恒</t>
    </r>
  </si>
  <si>
    <r>
      <rPr>
        <sz val="12"/>
        <rFont val="標楷體"/>
        <family val="4"/>
        <charset val="136"/>
      </rPr>
      <t>急診創傷性腦傷病人腦神經手術預測模式：採用機器學習方法</t>
    </r>
  </si>
  <si>
    <r>
      <rPr>
        <sz val="12"/>
        <rFont val="標楷體"/>
        <family val="4"/>
        <charset val="136"/>
      </rPr>
      <t>郭光明</t>
    </r>
  </si>
  <si>
    <r>
      <rPr>
        <sz val="12"/>
        <rFont val="標楷體"/>
        <family val="4"/>
        <charset val="136"/>
      </rPr>
      <t>教授且兼任國鼎圖書館館長</t>
    </r>
  </si>
  <si>
    <r>
      <rPr>
        <sz val="12"/>
        <rFont val="標楷體"/>
        <family val="4"/>
        <charset val="136"/>
      </rPr>
      <t>企業的適應與突現：多重轉型動態的創新韌性構建</t>
    </r>
  </si>
  <si>
    <r>
      <rPr>
        <sz val="12"/>
        <rFont val="標楷體"/>
        <family val="4"/>
        <charset val="136"/>
      </rPr>
      <t>蔡林彤飛</t>
    </r>
  </si>
  <si>
    <r>
      <rPr>
        <sz val="12"/>
        <rFont val="標楷體"/>
        <family val="4"/>
        <charset val="136"/>
      </rPr>
      <t>助理教授且兼任教務處教學發展中心主任</t>
    </r>
  </si>
  <si>
    <r>
      <rPr>
        <sz val="12"/>
        <rFont val="標楷體"/>
        <family val="4"/>
        <charset val="136"/>
      </rPr>
      <t>結合可及性</t>
    </r>
    <r>
      <rPr>
        <sz val="12"/>
        <rFont val="Times New Roman"/>
        <family val="1"/>
      </rPr>
      <t>-</t>
    </r>
    <r>
      <rPr>
        <sz val="12"/>
        <rFont val="標楷體"/>
        <family val="4"/>
        <charset val="136"/>
      </rPr>
      <t>診斷力模型與期望確認理論探討</t>
    </r>
    <r>
      <rPr>
        <sz val="12"/>
        <rFont val="Times New Roman"/>
        <family val="1"/>
      </rPr>
      <t>ChatGPT</t>
    </r>
    <r>
      <rPr>
        <sz val="12"/>
        <rFont val="標楷體"/>
        <family val="4"/>
        <charset val="136"/>
      </rPr>
      <t>在旅行規劃中的作用</t>
    </r>
  </si>
  <si>
    <r>
      <rPr>
        <sz val="12"/>
        <rFont val="標楷體"/>
        <family val="4"/>
        <charset val="136"/>
      </rPr>
      <t>盧昱蓉</t>
    </r>
  </si>
  <si>
    <r>
      <rPr>
        <sz val="12"/>
        <rFont val="標楷體"/>
        <family val="4"/>
        <charset val="136"/>
      </rPr>
      <t>以互動記憶理論探討個人層次與團隊層次下生成式</t>
    </r>
    <r>
      <rPr>
        <sz val="12"/>
        <rFont val="Times New Roman"/>
        <family val="1"/>
      </rPr>
      <t>AI</t>
    </r>
    <r>
      <rPr>
        <sz val="12"/>
        <rFont val="標楷體"/>
        <family val="4"/>
        <charset val="136"/>
      </rPr>
      <t>對創新的影響</t>
    </r>
  </si>
  <si>
    <r>
      <rPr>
        <sz val="12"/>
        <rFont val="標楷體"/>
        <family val="4"/>
        <charset val="136"/>
      </rPr>
      <t>鄭光廷</t>
    </r>
  </si>
  <si>
    <r>
      <rPr>
        <sz val="12"/>
        <rFont val="標楷體"/>
        <family val="4"/>
        <charset val="136"/>
      </rPr>
      <t>分行關閉與公司風險</t>
    </r>
  </si>
  <si>
    <r>
      <rPr>
        <sz val="12"/>
        <rFont val="標楷體"/>
        <family val="4"/>
        <charset val="136"/>
      </rPr>
      <t>財務金融學系</t>
    </r>
  </si>
  <si>
    <r>
      <rPr>
        <sz val="12"/>
        <rFont val="標楷體"/>
        <family val="4"/>
        <charset val="136"/>
      </rPr>
      <t>黃盈甄</t>
    </r>
  </si>
  <si>
    <r>
      <rPr>
        <sz val="12"/>
        <rFont val="標楷體"/>
        <family val="4"/>
        <charset val="136"/>
      </rPr>
      <t>生成式</t>
    </r>
    <r>
      <rPr>
        <sz val="12"/>
        <rFont val="Times New Roman"/>
        <family val="1"/>
      </rPr>
      <t>AI</t>
    </r>
    <r>
      <rPr>
        <sz val="12"/>
        <rFont val="標楷體"/>
        <family val="4"/>
        <charset val="136"/>
      </rPr>
      <t>輔助的工業設計創新模式：穩定與視覺化參數流程的應用研究</t>
    </r>
  </si>
  <si>
    <r>
      <rPr>
        <sz val="12"/>
        <rFont val="標楷體"/>
        <family val="4"/>
        <charset val="136"/>
      </rPr>
      <t>工業設計學系</t>
    </r>
  </si>
  <si>
    <r>
      <rPr>
        <sz val="12"/>
        <rFont val="標楷體"/>
        <family val="4"/>
        <charset val="136"/>
      </rPr>
      <t>方裕民</t>
    </r>
  </si>
  <si>
    <r>
      <rPr>
        <sz val="12"/>
        <rFont val="標楷體"/>
        <family val="4"/>
        <charset val="136"/>
      </rPr>
      <t>教授且兼任設計學院院長</t>
    </r>
  </si>
  <si>
    <r>
      <rPr>
        <sz val="12"/>
        <rFont val="標楷體"/>
        <family val="4"/>
        <charset val="136"/>
      </rPr>
      <t>以社會設計進行烈嶼文化價值鏈之虛實開發－探索烈嶼地方資源吸引力及地方創生生態系</t>
    </r>
    <r>
      <rPr>
        <sz val="12"/>
        <rFont val="Times New Roman"/>
        <family val="1"/>
      </rPr>
      <t>(1/2)</t>
    </r>
    <phoneticPr fontId="4" type="noConversion"/>
  </si>
  <si>
    <r>
      <rPr>
        <sz val="12"/>
        <rFont val="標楷體"/>
        <family val="4"/>
        <charset val="136"/>
      </rPr>
      <t>洪偉肯</t>
    </r>
  </si>
  <si>
    <r>
      <rPr>
        <sz val="12"/>
        <rFont val="標楷體"/>
        <family val="4"/>
        <charset val="136"/>
      </rPr>
      <t>基於擴散模型的推理與訓練：人工智慧賦能建築設計研究</t>
    </r>
  </si>
  <si>
    <r>
      <rPr>
        <sz val="12"/>
        <rFont val="標楷體"/>
        <family val="4"/>
        <charset val="136"/>
      </rPr>
      <t>建築學系</t>
    </r>
  </si>
  <si>
    <r>
      <rPr>
        <sz val="12"/>
        <rFont val="標楷體"/>
        <family val="4"/>
        <charset val="136"/>
      </rPr>
      <t>陳上元</t>
    </r>
  </si>
  <si>
    <r>
      <rPr>
        <sz val="12"/>
        <rFont val="標楷體"/>
        <family val="4"/>
        <charset val="136"/>
      </rPr>
      <t>教授且兼任計畫管理組組長</t>
    </r>
  </si>
  <si>
    <r>
      <rPr>
        <sz val="12"/>
        <rFont val="標楷體"/>
        <family val="4"/>
        <charset val="136"/>
      </rPr>
      <t>臺灣新族群性：應用族譜文獻研究與生成式人工智慧建構族群認同</t>
    </r>
    <r>
      <rPr>
        <sz val="12"/>
        <rFont val="Times New Roman"/>
        <family val="1"/>
      </rPr>
      <t>(1/2)</t>
    </r>
    <phoneticPr fontId="4" type="noConversion"/>
  </si>
  <si>
    <r>
      <rPr>
        <sz val="12"/>
        <rFont val="標楷體"/>
        <family val="4"/>
        <charset val="136"/>
      </rPr>
      <t>文化創意與數位行銷學系</t>
    </r>
  </si>
  <si>
    <r>
      <rPr>
        <sz val="12"/>
        <rFont val="標楷體"/>
        <family val="4"/>
        <charset val="136"/>
      </rPr>
      <t>張陳基</t>
    </r>
  </si>
  <si>
    <r>
      <rPr>
        <sz val="12"/>
        <rFont val="標楷體"/>
        <family val="4"/>
        <charset val="136"/>
      </rPr>
      <t>感官互動教具研發之評析</t>
    </r>
    <r>
      <rPr>
        <sz val="12"/>
        <rFont val="Times New Roman"/>
        <family val="1"/>
      </rPr>
      <t>-</t>
    </r>
    <r>
      <rPr>
        <sz val="12"/>
        <rFont val="標楷體"/>
        <family val="4"/>
        <charset val="136"/>
      </rPr>
      <t>不怕蟲來！</t>
    </r>
    <r>
      <rPr>
        <sz val="12"/>
        <rFont val="Times New Roman"/>
        <family val="1"/>
      </rPr>
      <t>(1/2)</t>
    </r>
    <phoneticPr fontId="4" type="noConversion"/>
  </si>
  <si>
    <r>
      <rPr>
        <sz val="12"/>
        <rFont val="標楷體"/>
        <family val="4"/>
        <charset val="136"/>
      </rPr>
      <t>趙文鴻</t>
    </r>
  </si>
  <si>
    <r>
      <rPr>
        <sz val="12"/>
        <rFont val="標楷體"/>
        <family val="4"/>
        <charset val="136"/>
      </rPr>
      <t>台灣當代恐怖片研究專題：《詭絲》的「見鬼」媒介</t>
    </r>
  </si>
  <si>
    <r>
      <rPr>
        <sz val="12"/>
        <rFont val="標楷體"/>
        <family val="4"/>
        <charset val="136"/>
      </rPr>
      <t>台灣語文與傳播學系</t>
    </r>
  </si>
  <si>
    <r>
      <rPr>
        <sz val="12"/>
        <rFont val="標楷體"/>
        <family val="4"/>
        <charset val="136"/>
      </rPr>
      <t>林克明</t>
    </r>
  </si>
  <si>
    <r>
      <rPr>
        <sz val="12"/>
        <rFont val="標楷體"/>
        <family val="4"/>
        <charset val="136"/>
      </rPr>
      <t>柯正原口述泰雅傳統整理與研究</t>
    </r>
    <r>
      <rPr>
        <sz val="12"/>
        <rFont val="Times New Roman"/>
        <family val="1"/>
      </rPr>
      <t>(1/3)</t>
    </r>
    <phoneticPr fontId="4" type="noConversion"/>
  </si>
  <si>
    <r>
      <rPr>
        <sz val="12"/>
        <rFont val="標楷體"/>
        <family val="4"/>
        <charset val="136"/>
      </rPr>
      <t>黃惠禎</t>
    </r>
  </si>
  <si>
    <r>
      <t>AI</t>
    </r>
    <r>
      <rPr>
        <sz val="12"/>
        <rFont val="標楷體"/>
        <family val="4"/>
        <charset val="136"/>
      </rPr>
      <t>學伴機器人結合遊戲化學習對華語學習者心流體驗與口說成效之影響</t>
    </r>
  </si>
  <si>
    <r>
      <rPr>
        <sz val="12"/>
        <rFont val="標楷體"/>
        <family val="4"/>
        <charset val="136"/>
      </rPr>
      <t>華語文中心</t>
    </r>
  </si>
  <si>
    <r>
      <rPr>
        <sz val="12"/>
        <rFont val="標楷體"/>
        <family val="4"/>
        <charset val="136"/>
      </rPr>
      <t>溫如梅</t>
    </r>
  </si>
  <si>
    <r>
      <rPr>
        <sz val="12"/>
        <rFont val="標楷體"/>
        <family val="4"/>
        <charset val="136"/>
      </rPr>
      <t>約聘助理教授</t>
    </r>
  </si>
  <si>
    <r>
      <rPr>
        <sz val="12"/>
        <rFont val="標楷體"/>
        <family val="4"/>
        <charset val="136"/>
      </rPr>
      <t>言談語境融入句法之重要性：空主語詮釋的新見解</t>
    </r>
  </si>
  <si>
    <r>
      <rPr>
        <sz val="12"/>
        <rFont val="標楷體"/>
        <family val="4"/>
        <charset val="136"/>
      </rPr>
      <t>語文中心</t>
    </r>
  </si>
  <si>
    <r>
      <rPr>
        <sz val="12"/>
        <rFont val="標楷體"/>
        <family val="4"/>
        <charset val="136"/>
      </rPr>
      <t>楊中玉</t>
    </r>
  </si>
  <si>
    <r>
      <t>114/08/01</t>
    </r>
    <r>
      <rPr>
        <sz val="12"/>
        <rFont val="標楷體"/>
        <family val="4"/>
        <charset val="136"/>
      </rPr>
      <t>至</t>
    </r>
    <r>
      <rPr>
        <sz val="12"/>
        <rFont val="Times New Roman"/>
        <family val="1"/>
      </rPr>
      <t>115/07/31</t>
    </r>
    <phoneticPr fontId="4" type="noConversion"/>
  </si>
  <si>
    <r>
      <rPr>
        <sz val="12"/>
        <rFont val="標楷體"/>
        <family val="4"/>
        <charset val="136"/>
      </rPr>
      <t>三維高密度雙金屬單原子催化劑之原子點位精準調控與協同催化機制之研究究</t>
    </r>
    <r>
      <rPr>
        <sz val="12"/>
        <rFont val="Times New Roman"/>
        <family val="1"/>
      </rPr>
      <t>(1/3)</t>
    </r>
    <phoneticPr fontId="4" type="noConversion"/>
  </si>
  <si>
    <r>
      <t xml:space="preserve">114/10/01 </t>
    </r>
    <r>
      <rPr>
        <sz val="12"/>
        <rFont val="標楷體"/>
        <family val="4"/>
        <charset val="136"/>
      </rPr>
      <t>～</t>
    </r>
    <r>
      <rPr>
        <sz val="12"/>
        <rFont val="Times New Roman"/>
        <family val="1"/>
      </rPr>
      <t xml:space="preserve"> 117/07/31</t>
    </r>
  </si>
  <si>
    <r>
      <rPr>
        <sz val="12"/>
        <rFont val="標楷體"/>
        <family val="4"/>
        <charset val="136"/>
      </rPr>
      <t>應用深度學習於無人機飛控模組之</t>
    </r>
    <r>
      <rPr>
        <sz val="12"/>
        <rFont val="Times New Roman"/>
        <family val="1"/>
      </rPr>
      <t>2.3D</t>
    </r>
    <r>
      <rPr>
        <sz val="12"/>
        <rFont val="標楷體"/>
        <family val="4"/>
        <charset val="136"/>
      </rPr>
      <t>異質整合封裝的溫度循環、振動與衝擊荷載可靠度研究</t>
    </r>
    <phoneticPr fontId="4" type="noConversion"/>
  </si>
  <si>
    <r>
      <rPr>
        <sz val="12"/>
        <rFont val="標楷體"/>
        <family val="4"/>
        <charset val="136"/>
      </rPr>
      <t>以反應器設計優化碳氈觸媒性能之次世代液流電池技術</t>
    </r>
    <phoneticPr fontId="4" type="noConversion"/>
  </si>
  <si>
    <r>
      <t>114</t>
    </r>
    <r>
      <rPr>
        <sz val="16"/>
        <rFont val="標楷體"/>
        <family val="4"/>
        <charset val="136"/>
      </rPr>
      <t>年度專案計畫</t>
    </r>
    <phoneticPr fontId="4" type="noConversion"/>
  </si>
  <si>
    <r>
      <rPr>
        <sz val="12"/>
        <rFont val="標楷體"/>
        <family val="4"/>
        <charset val="136"/>
      </rPr>
      <t>教授且兼任副校長</t>
    </r>
  </si>
  <si>
    <r>
      <t>114</t>
    </r>
    <r>
      <rPr>
        <sz val="16"/>
        <rFont val="標楷體"/>
        <family val="4"/>
        <charset val="136"/>
      </rPr>
      <t>年國科會補助執行多年期研究計畫</t>
    </r>
    <phoneticPr fontId="4" type="noConversion"/>
  </si>
  <si>
    <r>
      <rPr>
        <sz val="12"/>
        <rFont val="標楷體"/>
        <family val="4"/>
        <charset val="136"/>
      </rPr>
      <t>化學工程學系</t>
    </r>
    <phoneticPr fontId="4" type="noConversion"/>
  </si>
  <si>
    <r>
      <rPr>
        <sz val="12"/>
        <rFont val="標楷體"/>
        <family val="4"/>
        <charset val="136"/>
      </rPr>
      <t>張哲瑋</t>
    </r>
    <r>
      <rPr>
        <sz val="12"/>
        <rFont val="Times New Roman"/>
        <family val="1"/>
      </rPr>
      <t xml:space="preserve"> </t>
    </r>
    <phoneticPr fontId="4" type="noConversion"/>
  </si>
  <si>
    <r>
      <rPr>
        <sz val="12"/>
        <rFont val="標楷體"/>
        <family val="4"/>
        <charset val="136"/>
      </rPr>
      <t>機械工程學系</t>
    </r>
    <phoneticPr fontId="4" type="noConversion"/>
  </si>
  <si>
    <r>
      <rPr>
        <sz val="12"/>
        <rFont val="標楷體"/>
        <family val="4"/>
        <charset val="136"/>
      </rPr>
      <t>余慶峰</t>
    </r>
    <phoneticPr fontId="4" type="noConversion"/>
  </si>
  <si>
    <r>
      <rPr>
        <sz val="12"/>
        <rFont val="標楷體"/>
        <family val="4"/>
        <charset val="136"/>
      </rPr>
      <t>盧芊彤</t>
    </r>
    <phoneticPr fontId="4" type="noConversion"/>
  </si>
  <si>
    <r>
      <rPr>
        <sz val="12"/>
        <rFont val="標楷體"/>
        <family val="4"/>
        <charset val="136"/>
      </rPr>
      <t>解構</t>
    </r>
    <r>
      <rPr>
        <sz val="12"/>
        <rFont val="Times New Roman"/>
        <family val="1"/>
      </rPr>
      <t>AI</t>
    </r>
    <r>
      <rPr>
        <sz val="12"/>
        <rFont val="標楷體"/>
        <family val="4"/>
        <charset val="136"/>
      </rPr>
      <t>對客家語言與文化的族群偏見及其策略研究－運用人工智慧生成式對抗網路進行客家傳統工藝文化復振策略研究</t>
    </r>
    <r>
      <rPr>
        <sz val="12"/>
        <rFont val="Times New Roman"/>
        <family val="1"/>
      </rPr>
      <t>(1/3)</t>
    </r>
    <phoneticPr fontId="4" type="noConversion"/>
  </si>
  <si>
    <r>
      <rPr>
        <sz val="12"/>
        <rFont val="標楷體"/>
        <family val="4"/>
        <charset val="136"/>
      </rPr>
      <t>蔡明峰</t>
    </r>
    <phoneticPr fontId="4" type="noConversion"/>
  </si>
  <si>
    <r>
      <t xml:space="preserve">114/01/01 </t>
    </r>
    <r>
      <rPr>
        <sz val="12"/>
        <rFont val="標楷體"/>
        <family val="4"/>
        <charset val="136"/>
      </rPr>
      <t>～</t>
    </r>
    <r>
      <rPr>
        <sz val="12"/>
        <rFont val="Times New Roman"/>
        <family val="1"/>
      </rPr>
      <t xml:space="preserve"> 114/12/31</t>
    </r>
  </si>
  <si>
    <r>
      <rPr>
        <sz val="12"/>
        <rFont val="標楷體"/>
        <family val="4"/>
        <charset val="136"/>
      </rPr>
      <t>多機器人系統應用於生成式物件辨識推論方法與任務排程最佳化之系統研製</t>
    </r>
  </si>
  <si>
    <r>
      <rPr>
        <sz val="12"/>
        <rFont val="標楷體"/>
        <family val="4"/>
        <charset val="136"/>
      </rPr>
      <t>蘇于庭</t>
    </r>
    <phoneticPr fontId="4" type="noConversion"/>
  </si>
  <si>
    <r>
      <rPr>
        <sz val="12"/>
        <rFont val="標楷體"/>
        <family val="4"/>
        <charset val="136"/>
      </rPr>
      <t>光的橫向效應在量子光學與統計光學系統中的研究</t>
    </r>
    <r>
      <rPr>
        <sz val="12"/>
        <rFont val="Times New Roman"/>
        <family val="1"/>
      </rPr>
      <t>(1/3)</t>
    </r>
    <phoneticPr fontId="4" type="noConversion"/>
  </si>
  <si>
    <r>
      <rPr>
        <sz val="12"/>
        <rFont val="標楷體"/>
        <family val="4"/>
        <charset val="136"/>
      </rPr>
      <t>莊又霖</t>
    </r>
  </si>
  <si>
    <r>
      <rPr>
        <sz val="12"/>
        <rFont val="標楷體"/>
        <family val="4"/>
        <charset val="136"/>
      </rPr>
      <t>自組裝凝膠體及有機材料於液晶光電元件之研究及應用</t>
    </r>
    <r>
      <rPr>
        <sz val="12"/>
        <rFont val="Times New Roman"/>
        <family val="1"/>
      </rPr>
      <t>(1/3)</t>
    </r>
    <phoneticPr fontId="4" type="noConversion"/>
  </si>
  <si>
    <r>
      <rPr>
        <sz val="12"/>
        <rFont val="標楷體"/>
        <family val="4"/>
        <charset val="136"/>
      </rPr>
      <t>許哲儒</t>
    </r>
  </si>
  <si>
    <r>
      <rPr>
        <sz val="12"/>
        <rFont val="標楷體"/>
        <family val="4"/>
        <charset val="136"/>
      </rPr>
      <t>補助國內大專院校購置「台灣經濟新報」資料庫專案</t>
    </r>
    <phoneticPr fontId="4" type="noConversion"/>
  </si>
  <si>
    <r>
      <rPr>
        <sz val="12"/>
        <rFont val="標楷體"/>
        <family val="4"/>
        <charset val="136"/>
      </rPr>
      <t>教授</t>
    </r>
    <phoneticPr fontId="4" type="noConversion"/>
  </si>
  <si>
    <r>
      <rPr>
        <sz val="12"/>
        <rFont val="標楷體"/>
        <family val="4"/>
        <charset val="136"/>
      </rPr>
      <t>以文化回應教學觀點與應用遊戲式教法對排灣族原住民學童族語學習動機和學習成效之影響</t>
    </r>
  </si>
  <si>
    <r>
      <rPr>
        <sz val="12"/>
        <rFont val="標楷體"/>
        <family val="4"/>
        <charset val="136"/>
      </rPr>
      <t>趙龍傑</t>
    </r>
  </si>
  <si>
    <r>
      <rPr>
        <sz val="12"/>
        <rFont val="標楷體"/>
        <family val="4"/>
        <charset val="136"/>
      </rPr>
      <t>循環經濟下永續模組化建築設計之策略與模式</t>
    </r>
  </si>
  <si>
    <r>
      <rPr>
        <sz val="12"/>
        <rFont val="標楷體"/>
        <family val="4"/>
        <charset val="136"/>
      </rPr>
      <t>莊貴鈴</t>
    </r>
  </si>
  <si>
    <r>
      <t xml:space="preserve"> </t>
    </r>
    <r>
      <rPr>
        <sz val="12"/>
        <rFont val="標楷體"/>
        <family val="4"/>
        <charset val="136"/>
      </rPr>
      <t>解構</t>
    </r>
    <r>
      <rPr>
        <sz val="12"/>
        <rFont val="Times New Roman"/>
        <family val="1"/>
      </rPr>
      <t>AI</t>
    </r>
    <r>
      <rPr>
        <sz val="12"/>
        <rFont val="標楷體"/>
        <family val="4"/>
        <charset val="136"/>
      </rPr>
      <t>對客家語言與文化的族群偏見及其策略研究－跨模態客家文化</t>
    </r>
    <r>
      <rPr>
        <sz val="12"/>
        <rFont val="Times New Roman"/>
        <family val="1"/>
      </rPr>
      <t>AI</t>
    </r>
    <r>
      <rPr>
        <sz val="12"/>
        <rFont val="標楷體"/>
        <family val="4"/>
        <charset val="136"/>
      </rPr>
      <t>知識庫與語言模型建置</t>
    </r>
    <r>
      <rPr>
        <sz val="12"/>
        <rFont val="Times New Roman"/>
        <family val="1"/>
      </rPr>
      <t xml:space="preserve">(1/3) </t>
    </r>
    <phoneticPr fontId="4" type="noConversion"/>
  </si>
  <si>
    <r>
      <rPr>
        <sz val="12"/>
        <rFont val="標楷體"/>
        <family val="4"/>
        <charset val="136"/>
      </rPr>
      <t>張陳基</t>
    </r>
    <phoneticPr fontId="4" type="noConversion"/>
  </si>
  <si>
    <r>
      <rPr>
        <sz val="12"/>
        <rFont val="標楷體"/>
        <family val="4"/>
        <charset val="136"/>
      </rPr>
      <t>教授且兼任全球客家研究中心主任</t>
    </r>
  </si>
  <si>
    <r>
      <rPr>
        <sz val="12"/>
        <rFont val="標楷體"/>
        <family val="4"/>
        <charset val="136"/>
      </rPr>
      <t>解構</t>
    </r>
    <r>
      <rPr>
        <sz val="12"/>
        <rFont val="Times New Roman"/>
        <family val="1"/>
      </rPr>
      <t>AI</t>
    </r>
    <r>
      <rPr>
        <sz val="12"/>
        <rFont val="標楷體"/>
        <family val="4"/>
        <charset val="136"/>
      </rPr>
      <t>對客家語言與文化的族群偏見及其策略研究－解構</t>
    </r>
    <r>
      <rPr>
        <sz val="12"/>
        <rFont val="Times New Roman"/>
        <family val="1"/>
      </rPr>
      <t>AI</t>
    </r>
    <r>
      <rPr>
        <sz val="12"/>
        <rFont val="標楷體"/>
        <family val="4"/>
        <charset val="136"/>
      </rPr>
      <t>族群偏見之比較研究</t>
    </r>
    <r>
      <rPr>
        <sz val="12"/>
        <rFont val="Times New Roman"/>
        <family val="1"/>
      </rPr>
      <t>(1/3)</t>
    </r>
    <phoneticPr fontId="4" type="noConversion"/>
  </si>
  <si>
    <r>
      <rPr>
        <sz val="12"/>
        <rFont val="標楷體"/>
        <family val="4"/>
        <charset val="136"/>
      </rPr>
      <t>李筑軒</t>
    </r>
  </si>
  <si>
    <r>
      <t>114</t>
    </r>
    <r>
      <rPr>
        <sz val="16"/>
        <rFont val="標楷體"/>
        <family val="4"/>
        <charset val="136"/>
      </rPr>
      <t>年國科會補助一般專題研究計畫</t>
    </r>
    <phoneticPr fontId="4" type="noConversion"/>
  </si>
  <si>
    <r>
      <rPr>
        <sz val="12"/>
        <rFont val="標楷體"/>
        <family val="4"/>
        <charset val="136"/>
      </rPr>
      <t>建構氣候變遷調適科研生態圈－極端災害下之韌性城鄉與防災調適</t>
    </r>
    <r>
      <rPr>
        <sz val="12"/>
        <rFont val="Times New Roman"/>
        <family val="1"/>
      </rPr>
      <t>-</t>
    </r>
    <r>
      <rPr>
        <sz val="12"/>
        <rFont val="標楷體"/>
        <family val="4"/>
        <charset val="136"/>
      </rPr>
      <t>苗栗縣</t>
    </r>
    <r>
      <rPr>
        <sz val="12"/>
        <rFont val="Times New Roman"/>
        <family val="1"/>
      </rPr>
      <t>(4/4)</t>
    </r>
    <phoneticPr fontId="4" type="noConversion"/>
  </si>
  <si>
    <r>
      <t>113</t>
    </r>
    <r>
      <rPr>
        <sz val="14"/>
        <rFont val="標楷體"/>
        <family val="4"/>
        <charset val="136"/>
      </rPr>
      <t>年度產學技術聯盟計畫</t>
    </r>
    <phoneticPr fontId="4" type="noConversion"/>
  </si>
  <si>
    <r>
      <rPr>
        <sz val="12"/>
        <rFont val="標楷體"/>
        <family val="4"/>
        <charset val="136"/>
      </rPr>
      <t>陽極處理先進技術諮詢與陽極膜性質檢測及結構解析技術產業應用服務</t>
    </r>
    <r>
      <rPr>
        <sz val="12"/>
        <rFont val="Times New Roman"/>
        <family val="1"/>
      </rPr>
      <t>(</t>
    </r>
    <r>
      <rPr>
        <sz val="12"/>
        <rFont val="標楷體"/>
        <family val="4"/>
        <charset val="136"/>
      </rPr>
      <t>第二期</t>
    </r>
    <r>
      <rPr>
        <sz val="12"/>
        <rFont val="Times New Roman"/>
        <family val="1"/>
      </rPr>
      <t xml:space="preserve">)(2/3) </t>
    </r>
    <phoneticPr fontId="4" type="noConversion"/>
  </si>
  <si>
    <r>
      <rPr>
        <sz val="12"/>
        <rFont val="標楷體"/>
        <family val="4"/>
        <charset val="136"/>
      </rPr>
      <t>陳建仲</t>
    </r>
  </si>
  <si>
    <r>
      <t xml:space="preserve">114/02/01 </t>
    </r>
    <r>
      <rPr>
        <sz val="12"/>
        <rFont val="標楷體"/>
        <family val="4"/>
        <charset val="136"/>
      </rPr>
      <t>～</t>
    </r>
    <r>
      <rPr>
        <sz val="12"/>
        <rFont val="Times New Roman"/>
        <family val="1"/>
      </rPr>
      <t xml:space="preserve"> 115/01/31 </t>
    </r>
    <phoneticPr fontId="4" type="noConversion"/>
  </si>
  <si>
    <t xml:space="preserve">114-2622-8-239-001 -TM </t>
    <phoneticPr fontId="4" type="noConversion"/>
  </si>
  <si>
    <r>
      <rPr>
        <sz val="12"/>
        <rFont val="標楷體"/>
        <family val="4"/>
        <charset val="136"/>
      </rPr>
      <t>序</t>
    </r>
    <phoneticPr fontId="4" type="noConversion"/>
  </si>
  <si>
    <r>
      <rPr>
        <sz val="12"/>
        <rFont val="標楷體"/>
        <family val="4"/>
        <charset val="136"/>
      </rPr>
      <t>計畫編號</t>
    </r>
    <phoneticPr fontId="4" type="noConversion"/>
  </si>
  <si>
    <r>
      <rPr>
        <sz val="12"/>
        <rFont val="標楷體"/>
        <family val="4"/>
        <charset val="136"/>
      </rPr>
      <t>指導教授</t>
    </r>
    <phoneticPr fontId="4" type="noConversion"/>
  </si>
  <si>
    <r>
      <rPr>
        <sz val="12"/>
        <rFont val="標楷體"/>
        <family val="4"/>
        <charset val="136"/>
      </rPr>
      <t>申請機構</t>
    </r>
    <phoneticPr fontId="4" type="noConversion"/>
  </si>
  <si>
    <r>
      <rPr>
        <sz val="12"/>
        <rFont val="標楷體"/>
        <family val="4"/>
        <charset val="136"/>
      </rPr>
      <t>學生姓名</t>
    </r>
    <phoneticPr fontId="4" type="noConversion"/>
  </si>
  <si>
    <r>
      <rPr>
        <sz val="12"/>
        <rFont val="標楷體"/>
        <family val="4"/>
        <charset val="136"/>
      </rPr>
      <t>年級</t>
    </r>
    <phoneticPr fontId="4" type="noConversion"/>
  </si>
  <si>
    <r>
      <rPr>
        <sz val="12"/>
        <rFont val="標楷體"/>
        <family val="4"/>
        <charset val="136"/>
      </rPr>
      <t>就讀學校及科系</t>
    </r>
    <phoneticPr fontId="4" type="noConversion"/>
  </si>
  <si>
    <r>
      <rPr>
        <sz val="12"/>
        <rFont val="標楷體"/>
        <family val="4"/>
        <charset val="136"/>
      </rPr>
      <t>計畫名稱</t>
    </r>
    <phoneticPr fontId="4" type="noConversion"/>
  </si>
  <si>
    <r>
      <rPr>
        <sz val="12"/>
        <rFont val="標楷體"/>
        <family val="4"/>
        <charset val="136"/>
      </rPr>
      <t>歸屬處室別</t>
    </r>
    <phoneticPr fontId="4" type="noConversion"/>
  </si>
  <si>
    <r>
      <rPr>
        <sz val="12"/>
        <rFont val="標楷體"/>
        <family val="4"/>
        <charset val="136"/>
      </rPr>
      <t>研究助學金</t>
    </r>
    <phoneticPr fontId="4" type="noConversion"/>
  </si>
  <si>
    <r>
      <rPr>
        <sz val="12"/>
        <rFont val="標楷體"/>
        <family val="4"/>
        <charset val="136"/>
      </rPr>
      <t>耗材費</t>
    </r>
    <phoneticPr fontId="4" type="noConversion"/>
  </si>
  <si>
    <r>
      <rPr>
        <sz val="12"/>
        <rFont val="標楷體"/>
        <family val="4"/>
        <charset val="136"/>
      </rPr>
      <t>王承德</t>
    </r>
  </si>
  <si>
    <r>
      <rPr>
        <sz val="12"/>
        <rFont val="標楷體"/>
        <family val="4"/>
        <charset val="136"/>
      </rPr>
      <t>國立聯合大學土木與防災工程學系</t>
    </r>
  </si>
  <si>
    <r>
      <rPr>
        <sz val="12"/>
        <rFont val="標楷體"/>
        <family val="4"/>
        <charset val="136"/>
      </rPr>
      <t>庄月容</t>
    </r>
  </si>
  <si>
    <r>
      <rPr>
        <sz val="12"/>
        <rFont val="標楷體"/>
        <family val="4"/>
        <charset val="136"/>
      </rPr>
      <t>運用自然解方（</t>
    </r>
    <r>
      <rPr>
        <sz val="12"/>
        <rFont val="Times New Roman"/>
        <family val="1"/>
      </rPr>
      <t>NbS</t>
    </r>
    <r>
      <rPr>
        <sz val="12"/>
        <rFont val="標楷體"/>
        <family val="4"/>
        <charset val="136"/>
      </rPr>
      <t>）於坡地防減災之效益評估</t>
    </r>
  </si>
  <si>
    <r>
      <rPr>
        <sz val="12"/>
        <rFont val="標楷體"/>
        <family val="4"/>
        <charset val="136"/>
      </rPr>
      <t>自然處</t>
    </r>
  </si>
  <si>
    <r>
      <rPr>
        <sz val="12"/>
        <rFont val="標楷體"/>
        <family val="4"/>
        <charset val="136"/>
      </rPr>
      <t>王哲夫</t>
    </r>
  </si>
  <si>
    <r>
      <rPr>
        <sz val="12"/>
        <rFont val="標楷體"/>
        <family val="4"/>
        <charset val="136"/>
      </rPr>
      <t>副教授且兼任系主任</t>
    </r>
  </si>
  <si>
    <r>
      <rPr>
        <sz val="12"/>
        <rFont val="標楷體"/>
        <family val="4"/>
        <charset val="136"/>
      </rPr>
      <t>黃冠豪</t>
    </r>
  </si>
  <si>
    <r>
      <rPr>
        <sz val="12"/>
        <rFont val="標楷體"/>
        <family val="4"/>
        <charset val="136"/>
      </rPr>
      <t>三維單擺</t>
    </r>
    <r>
      <rPr>
        <sz val="12"/>
        <rFont val="Times New Roman"/>
        <family val="1"/>
      </rPr>
      <t>TMD</t>
    </r>
    <r>
      <rPr>
        <sz val="12"/>
        <rFont val="標楷體"/>
        <family val="4"/>
        <charset val="136"/>
      </rPr>
      <t>於雙向不等週期結構之減振實驗研究</t>
    </r>
  </si>
  <si>
    <r>
      <rPr>
        <sz val="12"/>
        <rFont val="標楷體"/>
        <family val="4"/>
        <charset val="136"/>
      </rPr>
      <t>工程處</t>
    </r>
  </si>
  <si>
    <r>
      <rPr>
        <sz val="12"/>
        <rFont val="標楷體"/>
        <family val="4"/>
        <charset val="136"/>
      </rPr>
      <t>王偉哲</t>
    </r>
  </si>
  <si>
    <r>
      <rPr>
        <sz val="12"/>
        <rFont val="標楷體"/>
        <family val="4"/>
        <charset val="136"/>
      </rPr>
      <t>楊千慧</t>
    </r>
  </si>
  <si>
    <r>
      <rPr>
        <sz val="12"/>
        <rFont val="標楷體"/>
        <family val="4"/>
        <charset val="136"/>
      </rPr>
      <t>應用石灰石水泥與紅磚再生骨材拌製混凝土之性質與減碳效益分析</t>
    </r>
  </si>
  <si>
    <r>
      <rPr>
        <sz val="12"/>
        <rFont val="標楷體"/>
        <family val="4"/>
        <charset val="136"/>
      </rPr>
      <t>國立聯合大學化學工程學系</t>
    </r>
  </si>
  <si>
    <r>
      <rPr>
        <sz val="12"/>
        <rFont val="標楷體"/>
        <family val="4"/>
        <charset val="136"/>
      </rPr>
      <t>周玉婷</t>
    </r>
  </si>
  <si>
    <r>
      <rPr>
        <sz val="12"/>
        <rFont val="標楷體"/>
        <family val="4"/>
        <charset val="136"/>
      </rPr>
      <t>探索低臨界有序化之嵌段共聚物及其離子液體複合體相行為之研究</t>
    </r>
  </si>
  <si>
    <r>
      <rPr>
        <sz val="12"/>
        <rFont val="標楷體"/>
        <family val="4"/>
        <charset val="136"/>
      </rPr>
      <t>利智玲</t>
    </r>
  </si>
  <si>
    <r>
      <rPr>
        <sz val="12"/>
        <rFont val="標楷體"/>
        <family val="4"/>
        <charset val="136"/>
      </rPr>
      <t>檸檬酸</t>
    </r>
    <r>
      <rPr>
        <sz val="12"/>
        <rFont val="Times New Roman"/>
        <family val="1"/>
      </rPr>
      <t>/</t>
    </r>
    <r>
      <rPr>
        <sz val="12"/>
        <rFont val="標楷體"/>
        <family val="4"/>
        <charset val="136"/>
      </rPr>
      <t>幾丁聚醣共增塑聚乙烯醇之生物可降解吹膜製備與特性分析</t>
    </r>
  </si>
  <si>
    <r>
      <rPr>
        <sz val="12"/>
        <rFont val="標楷體"/>
        <family val="4"/>
        <charset val="136"/>
      </rPr>
      <t>張漢威</t>
    </r>
  </si>
  <si>
    <r>
      <rPr>
        <sz val="12"/>
        <rFont val="標楷體"/>
        <family val="4"/>
        <charset val="136"/>
      </rPr>
      <t>彭鈺鈞</t>
    </r>
  </si>
  <si>
    <r>
      <rPr>
        <sz val="12"/>
        <rFont val="標楷體"/>
        <family val="4"/>
        <charset val="136"/>
      </rPr>
      <t>生物質衍生多級孔碳材應用於超級電容器之原位同步加速器</t>
    </r>
    <r>
      <rPr>
        <sz val="12"/>
        <rFont val="Times New Roman"/>
        <family val="1"/>
      </rPr>
      <t>X</t>
    </r>
    <r>
      <rPr>
        <sz val="12"/>
        <rFont val="標楷體"/>
        <family val="4"/>
        <charset val="136"/>
      </rPr>
      <t>光光譜研究</t>
    </r>
    <r>
      <rPr>
        <sz val="12"/>
        <rFont val="Times New Roman"/>
        <family val="1"/>
      </rPr>
      <t xml:space="preserve"> /In situ synchrotron X-ray spectroscopic investigation of biomass derived hierarchical porous carbon materials for electrochemical energy storage applications</t>
    </r>
  </si>
  <si>
    <r>
      <rPr>
        <sz val="12"/>
        <rFont val="標楷體"/>
        <family val="4"/>
        <charset val="136"/>
      </rPr>
      <t>陳亭妤</t>
    </r>
  </si>
  <si>
    <r>
      <rPr>
        <sz val="12"/>
        <rFont val="標楷體"/>
        <family val="4"/>
        <charset val="136"/>
      </rPr>
      <t>黃俊龍</t>
    </r>
  </si>
  <si>
    <r>
      <rPr>
        <sz val="12"/>
        <rFont val="標楷體"/>
        <family val="4"/>
        <charset val="136"/>
      </rPr>
      <t>鄧詠旂</t>
    </r>
  </si>
  <si>
    <r>
      <rPr>
        <sz val="12"/>
        <rFont val="標楷體"/>
        <family val="4"/>
        <charset val="136"/>
      </rPr>
      <t>五元</t>
    </r>
    <r>
      <rPr>
        <sz val="12"/>
        <rFont val="Times New Roman"/>
        <family val="1"/>
      </rPr>
      <t>FeCoNiMnMo</t>
    </r>
    <r>
      <rPr>
        <sz val="12"/>
        <rFont val="標楷體"/>
        <family val="4"/>
        <charset val="136"/>
      </rPr>
      <t>高熵合金做為價廉高效的電解海水觸媒</t>
    </r>
  </si>
  <si>
    <r>
      <rPr>
        <sz val="12"/>
        <rFont val="標楷體"/>
        <family val="4"/>
        <charset val="136"/>
      </rPr>
      <t>李柏美</t>
    </r>
  </si>
  <si>
    <r>
      <rPr>
        <sz val="12"/>
        <rFont val="標楷體"/>
        <family val="4"/>
        <charset val="136"/>
      </rPr>
      <t>可溶式微針貼片滅菌製程開發及無菌水準確認</t>
    </r>
  </si>
  <si>
    <r>
      <rPr>
        <sz val="12"/>
        <rFont val="標楷體"/>
        <family val="4"/>
        <charset val="136"/>
      </rPr>
      <t>國立聯合大學材料科學工程學系</t>
    </r>
  </si>
  <si>
    <r>
      <rPr>
        <sz val="12"/>
        <rFont val="標楷體"/>
        <family val="4"/>
        <charset val="136"/>
      </rPr>
      <t>周冠廷</t>
    </r>
  </si>
  <si>
    <r>
      <rPr>
        <sz val="12"/>
        <rFont val="標楷體"/>
        <family val="4"/>
        <charset val="136"/>
      </rPr>
      <t>反應式射頻磁控濺鍍氮化鋯薄膜之製作與機械性質</t>
    </r>
  </si>
  <si>
    <r>
      <rPr>
        <sz val="12"/>
        <rFont val="標楷體"/>
        <family val="4"/>
        <charset val="136"/>
      </rPr>
      <t>陳睿遠</t>
    </r>
  </si>
  <si>
    <r>
      <rPr>
        <sz val="12"/>
        <rFont val="標楷體"/>
        <family val="4"/>
        <charset val="136"/>
      </rPr>
      <t>姜承佑</t>
    </r>
  </si>
  <si>
    <r>
      <rPr>
        <sz val="12"/>
        <rFont val="標楷體"/>
        <family val="4"/>
        <charset val="136"/>
      </rPr>
      <t>基於液態金屬轉印之二維氧化鎵異質</t>
    </r>
    <r>
      <rPr>
        <sz val="12"/>
        <rFont val="Times New Roman"/>
        <family val="1"/>
      </rPr>
      <t>PN</t>
    </r>
    <r>
      <rPr>
        <sz val="12"/>
        <rFont val="標楷體"/>
        <family val="4"/>
        <charset val="136"/>
      </rPr>
      <t>結構電阻開關特性研究</t>
    </r>
  </si>
  <si>
    <r>
      <rPr>
        <sz val="12"/>
        <rFont val="標楷體"/>
        <family val="4"/>
        <charset val="136"/>
      </rPr>
      <t>李陸玲</t>
    </r>
  </si>
  <si>
    <r>
      <rPr>
        <sz val="12"/>
        <rFont val="標楷體"/>
        <family val="4"/>
        <charset val="136"/>
      </rPr>
      <t>國立聯合大學能源工程學系</t>
    </r>
  </si>
  <si>
    <r>
      <rPr>
        <sz val="12"/>
        <rFont val="標楷體"/>
        <family val="4"/>
        <charset val="136"/>
      </rPr>
      <t>童郁涵</t>
    </r>
  </si>
  <si>
    <r>
      <rPr>
        <sz val="12"/>
        <rFont val="標楷體"/>
        <family val="4"/>
        <charset val="136"/>
      </rPr>
      <t>銅</t>
    </r>
    <r>
      <rPr>
        <sz val="12"/>
        <rFont val="Times New Roman"/>
        <family val="1"/>
      </rPr>
      <t>@</t>
    </r>
    <r>
      <rPr>
        <sz val="12"/>
        <rFont val="標楷體"/>
        <family val="4"/>
        <charset val="136"/>
      </rPr>
      <t>銅氧化物核殼結構的製備及其在硝酸還原製氨的催化性能探討</t>
    </r>
  </si>
  <si>
    <r>
      <rPr>
        <sz val="12"/>
        <rFont val="標楷體"/>
        <family val="4"/>
        <charset val="136"/>
      </rPr>
      <t>國立聯合大學環境與安全衛生工程學系</t>
    </r>
  </si>
  <si>
    <r>
      <rPr>
        <sz val="12"/>
        <rFont val="標楷體"/>
        <family val="4"/>
        <charset val="136"/>
      </rPr>
      <t>曾郁茜</t>
    </r>
  </si>
  <si>
    <r>
      <rPr>
        <sz val="12"/>
        <rFont val="標楷體"/>
        <family val="4"/>
        <charset val="136"/>
      </rPr>
      <t>結構調節鋁基尖晶石擔體低溫</t>
    </r>
    <r>
      <rPr>
        <sz val="12"/>
        <rFont val="Times New Roman"/>
        <family val="1"/>
      </rPr>
      <t>NH</t>
    </r>
    <r>
      <rPr>
        <sz val="12"/>
        <rFont val="新細明體"/>
        <family val="1"/>
        <charset val="136"/>
      </rPr>
      <t>₃</t>
    </r>
    <r>
      <rPr>
        <sz val="12"/>
        <rFont val="Times New Roman"/>
        <family val="1"/>
      </rPr>
      <t>-SCR</t>
    </r>
    <r>
      <rPr>
        <sz val="12"/>
        <rFont val="標楷體"/>
        <family val="4"/>
        <charset val="136"/>
      </rPr>
      <t>催化劑之開發與抗</t>
    </r>
    <r>
      <rPr>
        <sz val="12"/>
        <rFont val="Times New Roman"/>
        <family val="1"/>
      </rPr>
      <t>SO</t>
    </r>
    <r>
      <rPr>
        <sz val="12"/>
        <rFont val="新細明體"/>
        <family val="1"/>
        <charset val="136"/>
      </rPr>
      <t>₂</t>
    </r>
    <r>
      <rPr>
        <sz val="12"/>
        <rFont val="標楷體"/>
        <family val="4"/>
        <charset val="136"/>
      </rPr>
      <t>毒化之研究</t>
    </r>
  </si>
  <si>
    <r>
      <rPr>
        <sz val="12"/>
        <rFont val="標楷體"/>
        <family val="4"/>
        <charset val="136"/>
      </rPr>
      <t>江佩蓁</t>
    </r>
  </si>
  <si>
    <r>
      <rPr>
        <sz val="12"/>
        <rFont val="標楷體"/>
        <family val="4"/>
        <charset val="136"/>
      </rPr>
      <t>探討微波二階段退火法製備</t>
    </r>
    <r>
      <rPr>
        <sz val="12"/>
        <rFont val="Times New Roman"/>
        <family val="1"/>
      </rPr>
      <t>Ni-Ce/LDOs</t>
    </r>
    <r>
      <rPr>
        <sz val="12"/>
        <rFont val="標楷體"/>
        <family val="4"/>
        <charset val="136"/>
      </rPr>
      <t>雙功能材料於化學迴圈循環甲烷乾式重組過程對</t>
    </r>
    <r>
      <rPr>
        <sz val="12"/>
        <rFont val="Times New Roman"/>
        <family val="1"/>
      </rPr>
      <t>CO2</t>
    </r>
    <r>
      <rPr>
        <sz val="12"/>
        <rFont val="標楷體"/>
        <family val="4"/>
        <charset val="136"/>
      </rPr>
      <t>吸附</t>
    </r>
    <r>
      <rPr>
        <sz val="12"/>
        <rFont val="Times New Roman"/>
        <family val="1"/>
      </rPr>
      <t>/</t>
    </r>
    <r>
      <rPr>
        <sz val="12"/>
        <rFont val="標楷體"/>
        <family val="4"/>
        <charset val="136"/>
      </rPr>
      <t>催化效率影響</t>
    </r>
  </si>
  <si>
    <r>
      <rPr>
        <sz val="12"/>
        <rFont val="標楷體"/>
        <family val="4"/>
        <charset val="136"/>
      </rPr>
      <t>顏有利</t>
    </r>
  </si>
  <si>
    <r>
      <rPr>
        <sz val="12"/>
        <rFont val="標楷體"/>
        <family val="4"/>
        <charset val="136"/>
      </rPr>
      <t>黃筠善</t>
    </r>
  </si>
  <si>
    <r>
      <rPr>
        <sz val="12"/>
        <rFont val="標楷體"/>
        <family val="4"/>
        <charset val="136"/>
      </rPr>
      <t>水體品質與該水中之魚體內重金屬含量之相關性</t>
    </r>
  </si>
  <si>
    <r>
      <rPr>
        <sz val="12"/>
        <rFont val="標楷體"/>
        <family val="4"/>
        <charset val="136"/>
      </rPr>
      <t>張致文</t>
    </r>
  </si>
  <si>
    <r>
      <rPr>
        <sz val="12"/>
        <rFont val="標楷體"/>
        <family val="4"/>
        <charset val="136"/>
      </rPr>
      <t>國立聯合大學機械工程學系</t>
    </r>
  </si>
  <si>
    <r>
      <rPr>
        <sz val="12"/>
        <rFont val="標楷體"/>
        <family val="4"/>
        <charset val="136"/>
      </rPr>
      <t>劉哲銘</t>
    </r>
  </si>
  <si>
    <r>
      <t>3D</t>
    </r>
    <r>
      <rPr>
        <sz val="12"/>
        <rFont val="標楷體"/>
        <family val="4"/>
        <charset val="136"/>
      </rPr>
      <t>列印單面列印件瑕疵檢測與品質評分設計</t>
    </r>
  </si>
  <si>
    <r>
      <rPr>
        <sz val="12"/>
        <rFont val="標楷體"/>
        <family val="4"/>
        <charset val="136"/>
      </rPr>
      <t>薛郁晴</t>
    </r>
  </si>
  <si>
    <r>
      <rPr>
        <sz val="12"/>
        <rFont val="標楷體"/>
        <family val="4"/>
        <charset val="136"/>
      </rPr>
      <t>旋轉鼓中顆粒混合物濃度對顆粒偏析現象影響之研究</t>
    </r>
  </si>
  <si>
    <r>
      <rPr>
        <sz val="12"/>
        <rFont val="標楷體"/>
        <family val="4"/>
        <charset val="136"/>
      </rPr>
      <t>國立聯合大學電子工程學系</t>
    </r>
  </si>
  <si>
    <r>
      <rPr>
        <sz val="12"/>
        <rFont val="標楷體"/>
        <family val="4"/>
        <charset val="136"/>
      </rPr>
      <t>陳冠蓁</t>
    </r>
  </si>
  <si>
    <r>
      <rPr>
        <sz val="12"/>
        <rFont val="標楷體"/>
        <family val="4"/>
        <charset val="136"/>
      </rPr>
      <t>一個可提升學齡前孩童之社交溝通能力的陪伴式聊天虛擬保母代理人系統設計</t>
    </r>
  </si>
  <si>
    <r>
      <rPr>
        <sz val="12"/>
        <rFont val="標楷體"/>
        <family val="4"/>
        <charset val="136"/>
      </rPr>
      <t>謝詠泰</t>
    </r>
  </si>
  <si>
    <r>
      <rPr>
        <sz val="12"/>
        <rFont val="標楷體"/>
        <family val="4"/>
        <charset val="136"/>
      </rPr>
      <t>新型金屬源</t>
    </r>
    <r>
      <rPr>
        <sz val="12"/>
        <rFont val="Times New Roman"/>
        <family val="1"/>
      </rPr>
      <t>/</t>
    </r>
    <r>
      <rPr>
        <sz val="12"/>
        <rFont val="標楷體"/>
        <family val="4"/>
        <charset val="136"/>
      </rPr>
      <t>汲極環繞式閘極場效電晶體</t>
    </r>
    <r>
      <rPr>
        <sz val="12"/>
        <rFont val="Times New Roman"/>
        <family val="1"/>
      </rPr>
      <t>(GAA-FET) Novel Metal Source/Drain Gate-All-AroundFieldEffect Transistor(GAA-FET)</t>
    </r>
  </si>
  <si>
    <r>
      <rPr>
        <sz val="12"/>
        <rFont val="標楷體"/>
        <family val="4"/>
        <charset val="136"/>
      </rPr>
      <t>楊勝州</t>
    </r>
    <phoneticPr fontId="4" type="noConversion"/>
  </si>
  <si>
    <r>
      <rPr>
        <sz val="12"/>
        <rFont val="標楷體"/>
        <family val="4"/>
        <charset val="136"/>
      </rPr>
      <t>教授且兼任創新育成中心主任</t>
    </r>
    <phoneticPr fontId="4" type="noConversion"/>
  </si>
  <si>
    <r>
      <rPr>
        <sz val="12"/>
        <rFont val="標楷體"/>
        <family val="4"/>
        <charset val="136"/>
      </rPr>
      <t>國立聯合大學電子工程學系</t>
    </r>
    <phoneticPr fontId="4" type="noConversion"/>
  </si>
  <si>
    <r>
      <rPr>
        <sz val="12"/>
        <rFont val="標楷體"/>
        <family val="4"/>
        <charset val="136"/>
      </rPr>
      <t>吳驊益</t>
    </r>
    <phoneticPr fontId="4" type="noConversion"/>
  </si>
  <si>
    <r>
      <rPr>
        <sz val="12"/>
        <rFont val="標楷體"/>
        <family val="4"/>
        <charset val="136"/>
      </rPr>
      <t>熱退火處理對低功耗延伸閘極場效電晶體</t>
    </r>
    <r>
      <rPr>
        <sz val="12"/>
        <rFont val="Times New Roman"/>
        <family val="1"/>
      </rPr>
      <t xml:space="preserve"> (EGFET) </t>
    </r>
    <r>
      <rPr>
        <sz val="12"/>
        <rFont val="標楷體"/>
        <family val="4"/>
        <charset val="136"/>
      </rPr>
      <t>氧化鎵</t>
    </r>
    <r>
      <rPr>
        <sz val="12"/>
        <rFont val="Times New Roman"/>
        <family val="1"/>
      </rPr>
      <t>PH</t>
    </r>
    <r>
      <rPr>
        <sz val="12"/>
        <rFont val="標楷體"/>
        <family val="4"/>
        <charset val="136"/>
      </rPr>
      <t>酸鹼感測器性能之影響</t>
    </r>
    <phoneticPr fontId="4" type="noConversion"/>
  </si>
  <si>
    <r>
      <rPr>
        <sz val="12"/>
        <rFont val="標楷體"/>
        <family val="4"/>
        <charset val="136"/>
      </rPr>
      <t>國立聯合大學電機工程學系</t>
    </r>
  </si>
  <si>
    <r>
      <rPr>
        <sz val="12"/>
        <rFont val="標楷體"/>
        <family val="4"/>
        <charset val="136"/>
      </rPr>
      <t>尹駿德</t>
    </r>
  </si>
  <si>
    <r>
      <rPr>
        <sz val="12"/>
        <rFont val="標楷體"/>
        <family val="4"/>
        <charset val="136"/>
      </rPr>
      <t>非對稱</t>
    </r>
    <r>
      <rPr>
        <sz val="12"/>
        <rFont val="Times New Roman"/>
        <family val="1"/>
      </rPr>
      <t>T</t>
    </r>
    <r>
      <rPr>
        <sz val="12"/>
        <rFont val="標楷體"/>
        <family val="4"/>
        <charset val="136"/>
      </rPr>
      <t>型功率因數校正轉換器之無電流感測技術實現</t>
    </r>
  </si>
  <si>
    <r>
      <rPr>
        <sz val="12"/>
        <rFont val="標楷體"/>
        <family val="4"/>
        <charset val="136"/>
      </rPr>
      <t>謝彥鋌</t>
    </r>
  </si>
  <si>
    <r>
      <rPr>
        <sz val="12"/>
        <rFont val="標楷體"/>
        <family val="4"/>
        <charset val="136"/>
      </rPr>
      <t>應用於</t>
    </r>
    <r>
      <rPr>
        <sz val="12"/>
        <rFont val="Times New Roman"/>
        <family val="1"/>
      </rPr>
      <t xml:space="preserve"> 16-nm </t>
    </r>
    <r>
      <rPr>
        <sz val="12"/>
        <rFont val="標楷體"/>
        <family val="4"/>
        <charset val="136"/>
      </rPr>
      <t>鰭式場效電晶體製程之低電壓類比式鎖相迴路設計</t>
    </r>
  </si>
  <si>
    <r>
      <rPr>
        <sz val="12"/>
        <rFont val="標楷體"/>
        <family val="4"/>
        <charset val="136"/>
      </rPr>
      <t>國立聯合大學光電工程學系</t>
    </r>
  </si>
  <si>
    <r>
      <rPr>
        <sz val="12"/>
        <rFont val="標楷體"/>
        <family val="4"/>
        <charset val="136"/>
      </rPr>
      <t>邱奕愷</t>
    </r>
  </si>
  <si>
    <r>
      <rPr>
        <sz val="12"/>
        <rFont val="標楷體"/>
        <family val="4"/>
        <charset val="136"/>
      </rPr>
      <t>基於次微米鋁金屬粒子</t>
    </r>
    <r>
      <rPr>
        <sz val="12"/>
        <rFont val="Times New Roman"/>
        <family val="1"/>
      </rPr>
      <t>/</t>
    </r>
    <r>
      <rPr>
        <sz val="12"/>
        <rFont val="標楷體"/>
        <family val="4"/>
        <charset val="136"/>
      </rPr>
      <t>高分子的光纖干涉儀之綠能雙重感測</t>
    </r>
  </si>
  <si>
    <r>
      <rPr>
        <sz val="12"/>
        <rFont val="標楷體"/>
        <family val="4"/>
        <charset val="136"/>
      </rPr>
      <t>林律呈</t>
    </r>
  </si>
  <si>
    <r>
      <rPr>
        <sz val="12"/>
        <rFont val="標楷體"/>
        <family val="4"/>
        <charset val="136"/>
      </rPr>
      <t>裸眼懸浮全像投影</t>
    </r>
  </si>
  <si>
    <r>
      <rPr>
        <sz val="12"/>
        <rFont val="標楷體"/>
        <family val="4"/>
        <charset val="136"/>
      </rPr>
      <t>國立聯合大學經營管理學系</t>
    </r>
  </si>
  <si>
    <r>
      <rPr>
        <sz val="12"/>
        <rFont val="標楷體"/>
        <family val="4"/>
        <charset val="136"/>
      </rPr>
      <t>張皓瑄</t>
    </r>
  </si>
  <si>
    <r>
      <rPr>
        <sz val="12"/>
        <rFont val="標楷體"/>
        <family val="4"/>
        <charset val="136"/>
      </rPr>
      <t>人工智慧供應鏈企業之永續營運績效探索及能源與碳密集度改善</t>
    </r>
  </si>
  <si>
    <r>
      <rPr>
        <sz val="12"/>
        <rFont val="標楷體"/>
        <family val="4"/>
        <charset val="136"/>
      </rPr>
      <t>吳志正</t>
    </r>
  </si>
  <si>
    <r>
      <rPr>
        <sz val="12"/>
        <rFont val="標楷體"/>
        <family val="4"/>
        <charset val="136"/>
      </rPr>
      <t>洪惠譓</t>
    </r>
  </si>
  <si>
    <r>
      <rPr>
        <sz val="12"/>
        <rFont val="標楷體"/>
        <family val="4"/>
        <charset val="136"/>
      </rPr>
      <t>疫苗「認」知戰：誰在改寫你的選擇？</t>
    </r>
  </si>
  <si>
    <r>
      <rPr>
        <sz val="12"/>
        <rFont val="標楷體"/>
        <family val="4"/>
        <charset val="136"/>
      </rPr>
      <t>人文處</t>
    </r>
  </si>
  <si>
    <r>
      <rPr>
        <sz val="12"/>
        <rFont val="標楷體"/>
        <family val="4"/>
        <charset val="136"/>
      </rPr>
      <t>羅卉芸</t>
    </r>
  </si>
  <si>
    <r>
      <rPr>
        <sz val="12"/>
        <rFont val="標楷體"/>
        <family val="4"/>
        <charset val="136"/>
      </rPr>
      <t>廢棄手機回收意願的影響因素：年輕人的認知與行為</t>
    </r>
  </si>
  <si>
    <r>
      <rPr>
        <sz val="12"/>
        <rFont val="標楷體"/>
        <family val="4"/>
        <charset val="136"/>
      </rPr>
      <t>陳曉鈴</t>
    </r>
  </si>
  <si>
    <r>
      <rPr>
        <sz val="12"/>
        <rFont val="標楷體"/>
        <family val="4"/>
        <charset val="136"/>
      </rPr>
      <t>莊佳霖</t>
    </r>
  </si>
  <si>
    <r>
      <rPr>
        <sz val="12"/>
        <rFont val="標楷體"/>
        <family val="4"/>
        <charset val="136"/>
      </rPr>
      <t>底層的悲歌</t>
    </r>
    <r>
      <rPr>
        <sz val="12"/>
        <rFont val="Times New Roman"/>
        <family val="1"/>
      </rPr>
      <t>-</t>
    </r>
    <r>
      <rPr>
        <sz val="12"/>
        <rFont val="標楷體"/>
        <family val="4"/>
        <charset val="136"/>
      </rPr>
      <t>情緒耗竭與工作滿意度的影響</t>
    </r>
    <r>
      <rPr>
        <sz val="12"/>
        <rFont val="Times New Roman"/>
        <family val="1"/>
      </rPr>
      <t>-</t>
    </r>
    <r>
      <rPr>
        <sz val="12"/>
        <rFont val="標楷體"/>
        <family val="4"/>
        <charset val="136"/>
      </rPr>
      <t>以打工族為例</t>
    </r>
  </si>
  <si>
    <r>
      <rPr>
        <sz val="12"/>
        <rFont val="標楷體"/>
        <family val="4"/>
        <charset val="136"/>
      </rPr>
      <t>黃俊寧</t>
    </r>
  </si>
  <si>
    <r>
      <rPr>
        <sz val="12"/>
        <rFont val="標楷體"/>
        <family val="4"/>
        <charset val="136"/>
      </rPr>
      <t>陳淑婷</t>
    </r>
  </si>
  <si>
    <r>
      <rPr>
        <sz val="12"/>
        <rFont val="標楷體"/>
        <family val="4"/>
        <charset val="136"/>
      </rPr>
      <t>從螢光背後重新找回自己：應用計畫行為理論探討數位排毒</t>
    </r>
  </si>
  <si>
    <r>
      <rPr>
        <sz val="12"/>
        <rFont val="標楷體"/>
        <family val="4"/>
        <charset val="136"/>
      </rPr>
      <t>劉康弘</t>
    </r>
  </si>
  <si>
    <r>
      <rPr>
        <sz val="12"/>
        <rFont val="標楷體"/>
        <family val="4"/>
        <charset val="136"/>
      </rPr>
      <t>潘文琦</t>
    </r>
  </si>
  <si>
    <r>
      <rPr>
        <sz val="12"/>
        <rFont val="標楷體"/>
        <family val="4"/>
        <charset val="136"/>
      </rPr>
      <t>當眼球遇上愛心：短影音平台社交指標與使用者視覺行為探索</t>
    </r>
  </si>
  <si>
    <r>
      <rPr>
        <sz val="12"/>
        <rFont val="標楷體"/>
        <family val="4"/>
        <charset val="136"/>
      </rPr>
      <t>石紀容</t>
    </r>
  </si>
  <si>
    <r>
      <rPr>
        <sz val="12"/>
        <rFont val="標楷體"/>
        <family val="4"/>
        <charset val="136"/>
      </rPr>
      <t>危機、創新與企業演化：組織靭性的探索</t>
    </r>
  </si>
  <si>
    <r>
      <rPr>
        <sz val="12"/>
        <rFont val="標楷體"/>
        <family val="4"/>
        <charset val="136"/>
      </rPr>
      <t>陳士杰</t>
    </r>
  </si>
  <si>
    <r>
      <rPr>
        <sz val="12"/>
        <rFont val="標楷體"/>
        <family val="4"/>
        <charset val="136"/>
      </rPr>
      <t>國立聯合大學資訊管理學系</t>
    </r>
  </si>
  <si>
    <r>
      <rPr>
        <sz val="12"/>
        <rFont val="標楷體"/>
        <family val="4"/>
        <charset val="136"/>
      </rPr>
      <t>蔡念芝</t>
    </r>
  </si>
  <si>
    <r>
      <rPr>
        <sz val="12"/>
        <rFont val="標楷體"/>
        <family val="4"/>
        <charset val="136"/>
      </rPr>
      <t>沉浸式探索語言故事島─以多模態生成技術為基礎</t>
    </r>
  </si>
  <si>
    <r>
      <rPr>
        <sz val="12"/>
        <rFont val="標楷體"/>
        <family val="4"/>
        <charset val="136"/>
      </rPr>
      <t>溫敏淦</t>
    </r>
  </si>
  <si>
    <r>
      <rPr>
        <sz val="12"/>
        <rFont val="標楷體"/>
        <family val="4"/>
        <charset val="136"/>
      </rPr>
      <t>涂允澤</t>
    </r>
  </si>
  <si>
    <r>
      <rPr>
        <sz val="12"/>
        <rFont val="標楷體"/>
        <family val="4"/>
        <charset val="136"/>
      </rPr>
      <t>應用語言模型互動式引導除錯與自動化除錯程式碼生成</t>
    </r>
  </si>
  <si>
    <r>
      <rPr>
        <sz val="12"/>
        <rFont val="標楷體"/>
        <family val="4"/>
        <charset val="136"/>
      </rPr>
      <t>姜秀傑</t>
    </r>
  </si>
  <si>
    <r>
      <rPr>
        <sz val="12"/>
        <rFont val="標楷體"/>
        <family val="4"/>
        <charset val="136"/>
      </rPr>
      <t>國立聯合大學工業設計學系</t>
    </r>
  </si>
  <si>
    <r>
      <rPr>
        <sz val="12"/>
        <rFont val="標楷體"/>
        <family val="4"/>
        <charset val="136"/>
      </rPr>
      <t>王亭雅</t>
    </r>
  </si>
  <si>
    <r>
      <t>3D</t>
    </r>
    <r>
      <rPr>
        <sz val="12"/>
        <rFont val="標楷體"/>
        <family val="4"/>
        <charset val="136"/>
      </rPr>
      <t>列印輔助金屬工藝產品製作之研究</t>
    </r>
  </si>
  <si>
    <r>
      <rPr>
        <sz val="12"/>
        <rFont val="標楷體"/>
        <family val="4"/>
        <charset val="136"/>
      </rPr>
      <t>陳冠臻</t>
    </r>
  </si>
  <si>
    <r>
      <rPr>
        <sz val="12"/>
        <rFont val="標楷體"/>
        <family val="4"/>
        <charset val="136"/>
      </rPr>
      <t>文化工藝產業的手工皂體驗道具開發研究</t>
    </r>
  </si>
  <si>
    <r>
      <rPr>
        <sz val="12"/>
        <rFont val="標楷體"/>
        <family val="4"/>
        <charset val="136"/>
      </rPr>
      <t>王薆詅</t>
    </r>
  </si>
  <si>
    <r>
      <rPr>
        <sz val="12"/>
        <rFont val="標楷體"/>
        <family val="4"/>
        <charset val="136"/>
      </rPr>
      <t>智慧磁磚應用於多感官整合與動作協調復健的可行性研究</t>
    </r>
  </si>
  <si>
    <r>
      <rPr>
        <sz val="12"/>
        <rFont val="標楷體"/>
        <family val="4"/>
        <charset val="136"/>
      </rPr>
      <t>王本壯</t>
    </r>
  </si>
  <si>
    <r>
      <rPr>
        <sz val="12"/>
        <rFont val="標楷體"/>
        <family val="4"/>
        <charset val="136"/>
      </rPr>
      <t>國立聯合大學建築學系</t>
    </r>
  </si>
  <si>
    <r>
      <rPr>
        <sz val="12"/>
        <rFont val="標楷體"/>
        <family val="4"/>
        <charset val="136"/>
      </rPr>
      <t>藍心妤</t>
    </r>
  </si>
  <si>
    <r>
      <rPr>
        <sz val="12"/>
        <rFont val="標楷體"/>
        <family val="4"/>
        <charset val="136"/>
      </rPr>
      <t>歷史街區立面美感與生活感之要素分析</t>
    </r>
    <r>
      <rPr>
        <sz val="12"/>
        <rFont val="Times New Roman"/>
        <family val="1"/>
      </rPr>
      <t>-</t>
    </r>
    <r>
      <rPr>
        <sz val="12"/>
        <rFont val="標楷體"/>
        <family val="4"/>
        <charset val="136"/>
      </rPr>
      <t>以新化歷史街區為例</t>
    </r>
  </si>
  <si>
    <r>
      <rPr>
        <sz val="12"/>
        <rFont val="標楷體"/>
        <family val="4"/>
        <charset val="136"/>
      </rPr>
      <t>林妝鴻</t>
    </r>
  </si>
  <si>
    <r>
      <rPr>
        <sz val="12"/>
        <rFont val="標楷體"/>
        <family val="4"/>
        <charset val="136"/>
      </rPr>
      <t>李紀陶</t>
    </r>
  </si>
  <si>
    <r>
      <rPr>
        <sz val="12"/>
        <rFont val="標楷體"/>
        <family val="4"/>
        <charset val="136"/>
      </rPr>
      <t>共融可行否？</t>
    </r>
    <r>
      <rPr>
        <sz val="12"/>
        <rFont val="Times New Roman"/>
        <family val="1"/>
      </rPr>
      <t xml:space="preserve"> </t>
    </r>
    <r>
      <rPr>
        <sz val="12"/>
        <rFont val="標楷體"/>
        <family val="4"/>
        <charset val="136"/>
      </rPr>
      <t>探討移工於都市第三空間的樣態</t>
    </r>
  </si>
  <si>
    <r>
      <rPr>
        <sz val="12"/>
        <rFont val="標楷體"/>
        <family val="4"/>
        <charset val="136"/>
      </rPr>
      <t>周姿含</t>
    </r>
  </si>
  <si>
    <r>
      <rPr>
        <sz val="12"/>
        <rFont val="標楷體"/>
        <family val="4"/>
        <charset val="136"/>
      </rPr>
      <t>在</t>
    </r>
    <r>
      <rPr>
        <sz val="12"/>
        <rFont val="Times New Roman"/>
        <family val="1"/>
      </rPr>
      <t>VDT</t>
    </r>
    <r>
      <rPr>
        <sz val="12"/>
        <rFont val="標楷體"/>
        <family val="4"/>
        <charset val="136"/>
      </rPr>
      <t>微發光環境中螢幕亮度與尺寸對人體視覺與非視覺健康的影響</t>
    </r>
  </si>
  <si>
    <r>
      <rPr>
        <sz val="12"/>
        <rFont val="標楷體"/>
        <family val="4"/>
        <charset val="136"/>
      </rPr>
      <t>陳品竹</t>
    </r>
  </si>
  <si>
    <r>
      <rPr>
        <sz val="12"/>
        <rFont val="標楷體"/>
        <family val="4"/>
        <charset val="136"/>
      </rPr>
      <t>蔡逸芃</t>
    </r>
  </si>
  <si>
    <r>
      <rPr>
        <sz val="12"/>
        <rFont val="標楷體"/>
        <family val="4"/>
        <charset val="136"/>
      </rPr>
      <t>探討產業地景演變的行動者網絡動態機制</t>
    </r>
    <r>
      <rPr>
        <sz val="12"/>
        <rFont val="Times New Roman"/>
        <family val="1"/>
      </rPr>
      <t>—</t>
    </r>
    <r>
      <rPr>
        <sz val="12"/>
        <rFont val="標楷體"/>
        <family val="4"/>
        <charset val="136"/>
      </rPr>
      <t>以洲南鹽場空間永續運營為例</t>
    </r>
  </si>
  <si>
    <r>
      <rPr>
        <sz val="12"/>
        <rFont val="標楷體"/>
        <family val="4"/>
        <charset val="136"/>
      </rPr>
      <t>張幼薇</t>
    </r>
  </si>
  <si>
    <r>
      <rPr>
        <sz val="12"/>
        <rFont val="標楷體"/>
        <family val="4"/>
        <charset val="136"/>
      </rPr>
      <t>以第三空間建構生產老化生活循環</t>
    </r>
  </si>
  <si>
    <r>
      <rPr>
        <sz val="12"/>
        <rFont val="標楷體"/>
        <family val="4"/>
        <charset val="136"/>
      </rPr>
      <t>蔡榮任</t>
    </r>
  </si>
  <si>
    <r>
      <rPr>
        <sz val="12"/>
        <rFont val="標楷體"/>
        <family val="4"/>
        <charset val="136"/>
      </rPr>
      <t>李芸僑</t>
    </r>
  </si>
  <si>
    <r>
      <rPr>
        <sz val="12"/>
        <rFont val="標楷體"/>
        <family val="4"/>
        <charset val="136"/>
      </rPr>
      <t>臺灣客家傳統民居空間與裝飾中的性別意涵</t>
    </r>
    <r>
      <rPr>
        <sz val="12"/>
        <rFont val="Times New Roman"/>
        <family val="1"/>
      </rPr>
      <t>-</t>
    </r>
    <r>
      <rPr>
        <sz val="12"/>
        <rFont val="標楷體"/>
        <family val="4"/>
        <charset val="136"/>
      </rPr>
      <t>以美濃夥房為例</t>
    </r>
  </si>
  <si>
    <r>
      <rPr>
        <sz val="12"/>
        <rFont val="標楷體"/>
        <family val="4"/>
        <charset val="136"/>
      </rPr>
      <t>國立聯合大學文化創意與數位行銷學系</t>
    </r>
  </si>
  <si>
    <r>
      <rPr>
        <sz val="12"/>
        <rFont val="標楷體"/>
        <family val="4"/>
        <charset val="136"/>
      </rPr>
      <t>王妤恩</t>
    </r>
  </si>
  <si>
    <r>
      <rPr>
        <sz val="12"/>
        <rFont val="標楷體"/>
        <family val="4"/>
        <charset val="136"/>
      </rPr>
      <t>視覺與聽覺的跨感官轉譯：基於模糊評價法的情緒中介分析與生成藝術應用</t>
    </r>
  </si>
  <si>
    <r>
      <rPr>
        <sz val="12"/>
        <rFont val="標楷體"/>
        <family val="4"/>
        <charset val="136"/>
      </rPr>
      <t>胡愈寧</t>
    </r>
  </si>
  <si>
    <r>
      <rPr>
        <sz val="12"/>
        <rFont val="標楷體"/>
        <family val="4"/>
        <charset val="136"/>
      </rPr>
      <t>陳柏豪</t>
    </r>
  </si>
  <si>
    <r>
      <rPr>
        <sz val="12"/>
        <rFont val="標楷體"/>
        <family val="4"/>
        <charset val="136"/>
      </rPr>
      <t>學習風格對數位學習成效與滿意度的影響：</t>
    </r>
    <r>
      <rPr>
        <sz val="12"/>
        <rFont val="Times New Roman"/>
        <family val="1"/>
      </rPr>
      <t xml:space="preserve"> </t>
    </r>
    <r>
      <rPr>
        <sz val="12"/>
        <rFont val="標楷體"/>
        <family val="4"/>
        <charset val="136"/>
      </rPr>
      <t>以數位學習自我效能為中介變項</t>
    </r>
  </si>
  <si>
    <r>
      <rPr>
        <sz val="12"/>
        <rFont val="標楷體"/>
        <family val="4"/>
        <charset val="136"/>
      </rPr>
      <t>劉宇秦</t>
    </r>
  </si>
  <si>
    <r>
      <rPr>
        <sz val="12"/>
        <rFont val="標楷體"/>
        <family val="4"/>
        <charset val="136"/>
      </rPr>
      <t>臺鐵數位服務失誤對體驗價值與顧客行為的影響：數位素養的調節作用</t>
    </r>
  </si>
  <si>
    <r>
      <rPr>
        <sz val="12"/>
        <rFont val="標楷體"/>
        <family val="4"/>
        <charset val="136"/>
      </rPr>
      <t>劉佳玲</t>
    </r>
  </si>
  <si>
    <r>
      <t>AI</t>
    </r>
    <r>
      <rPr>
        <sz val="12"/>
        <rFont val="標楷體"/>
        <family val="4"/>
        <charset val="136"/>
      </rPr>
      <t>數位轉型下的農產品品牌化策略之研究：以苗栗公館「棗紅公館」為例</t>
    </r>
  </si>
  <si>
    <r>
      <rPr>
        <sz val="12"/>
        <rFont val="標楷體"/>
        <family val="4"/>
        <charset val="136"/>
      </rPr>
      <t>曾昇富</t>
    </r>
  </si>
  <si>
    <r>
      <rPr>
        <sz val="12"/>
        <rFont val="標楷體"/>
        <family val="4"/>
        <charset val="136"/>
      </rPr>
      <t>壯世代對虛擬真人</t>
    </r>
    <r>
      <rPr>
        <sz val="12"/>
        <rFont val="Times New Roman"/>
        <family val="1"/>
      </rPr>
      <t>AI</t>
    </r>
    <r>
      <rPr>
        <sz val="12"/>
        <rFont val="標楷體"/>
        <family val="4"/>
        <charset val="136"/>
      </rPr>
      <t>聊天機器人情感依附之研究</t>
    </r>
  </si>
  <si>
    <r>
      <rPr>
        <sz val="12"/>
        <rFont val="標楷體"/>
        <family val="4"/>
        <charset val="136"/>
      </rPr>
      <t>熊子扉</t>
    </r>
  </si>
  <si>
    <r>
      <rPr>
        <sz val="12"/>
        <rFont val="標楷體"/>
        <family val="4"/>
        <charset val="136"/>
      </rPr>
      <t>閻若菡</t>
    </r>
  </si>
  <si>
    <r>
      <rPr>
        <sz val="12"/>
        <rFont val="標楷體"/>
        <family val="4"/>
        <charset val="136"/>
      </rPr>
      <t>探討儀式感於低碳旅遊之體驗設計應用</t>
    </r>
    <r>
      <rPr>
        <sz val="12"/>
        <rFont val="Times New Roman"/>
        <family val="1"/>
      </rPr>
      <t xml:space="preserve">- </t>
    </r>
    <r>
      <rPr>
        <sz val="12"/>
        <rFont val="標楷體"/>
        <family val="4"/>
        <charset val="136"/>
      </rPr>
      <t>以西湖鄉觀光遊程為例</t>
    </r>
  </si>
  <si>
    <r>
      <rPr>
        <sz val="12"/>
        <rFont val="標楷體"/>
        <family val="4"/>
        <charset val="136"/>
      </rPr>
      <t>林本炫</t>
    </r>
  </si>
  <si>
    <r>
      <rPr>
        <sz val="12"/>
        <rFont val="標楷體"/>
        <family val="4"/>
        <charset val="136"/>
      </rPr>
      <t>國立聯合大學文化觀光產業學系</t>
    </r>
  </si>
  <si>
    <r>
      <rPr>
        <sz val="12"/>
        <rFont val="標楷體"/>
        <family val="4"/>
        <charset val="136"/>
      </rPr>
      <t>蔣鈺真</t>
    </r>
  </si>
  <si>
    <r>
      <rPr>
        <sz val="12"/>
        <rFont val="標楷體"/>
        <family val="4"/>
        <charset val="136"/>
      </rPr>
      <t>博物館線上虛擬實境展覽與實體展覽的雙面鏡</t>
    </r>
    <r>
      <rPr>
        <sz val="12"/>
        <rFont val="Times New Roman"/>
        <family val="1"/>
      </rPr>
      <t>-</t>
    </r>
    <r>
      <rPr>
        <sz val="12"/>
        <rFont val="標楷體"/>
        <family val="4"/>
        <charset val="136"/>
      </rPr>
      <t>以台灣客家文化館為例</t>
    </r>
  </si>
  <si>
    <r>
      <rPr>
        <sz val="12"/>
        <rFont val="標楷體"/>
        <family val="4"/>
        <charset val="136"/>
      </rPr>
      <t>俞龍通</t>
    </r>
  </si>
  <si>
    <r>
      <rPr>
        <sz val="12"/>
        <rFont val="標楷體"/>
        <family val="4"/>
        <charset val="136"/>
      </rPr>
      <t>李宜庭</t>
    </r>
  </si>
  <si>
    <r>
      <rPr>
        <sz val="12"/>
        <rFont val="標楷體"/>
        <family val="4"/>
        <charset val="136"/>
      </rPr>
      <t>以企業投資故鄉推動地方創生</t>
    </r>
    <r>
      <rPr>
        <sz val="12"/>
        <rFont val="Times New Roman"/>
        <family val="1"/>
      </rPr>
      <t>-</t>
    </r>
    <r>
      <rPr>
        <sz val="12"/>
        <rFont val="標楷體"/>
        <family val="4"/>
        <charset val="136"/>
      </rPr>
      <t>以苗栗後龍地區業者為例</t>
    </r>
  </si>
  <si>
    <r>
      <rPr>
        <sz val="12"/>
        <rFont val="標楷體"/>
        <family val="4"/>
        <charset val="136"/>
      </rPr>
      <t>范以欣</t>
    </r>
  </si>
  <si>
    <r>
      <rPr>
        <sz val="12"/>
        <rFont val="標楷體"/>
        <family val="4"/>
        <charset val="136"/>
      </rPr>
      <t>許凱傑</t>
    </r>
  </si>
  <si>
    <r>
      <rPr>
        <sz val="12"/>
        <rFont val="標楷體"/>
        <family val="4"/>
        <charset val="136"/>
      </rPr>
      <t>社群平台的從眾效應與羨慕情緒對豪華露營市場的影響研究</t>
    </r>
  </si>
  <si>
    <r>
      <rPr>
        <sz val="12"/>
        <rFont val="標楷體"/>
        <family val="4"/>
        <charset val="136"/>
      </rPr>
      <t>國立聯合大學華語文中心</t>
    </r>
  </si>
  <si>
    <r>
      <rPr>
        <sz val="12"/>
        <rFont val="標楷體"/>
        <family val="4"/>
        <charset val="136"/>
      </rPr>
      <t>趙冠婷</t>
    </r>
  </si>
  <si>
    <r>
      <rPr>
        <sz val="12"/>
        <rFont val="標楷體"/>
        <family val="4"/>
        <charset val="136"/>
      </rPr>
      <t>國立聯合大學華語文學系</t>
    </r>
  </si>
  <si>
    <r>
      <rPr>
        <sz val="12"/>
        <rFont val="標楷體"/>
        <family val="4"/>
        <charset val="136"/>
      </rPr>
      <t>模因理論結合</t>
    </r>
    <r>
      <rPr>
        <sz val="12"/>
        <rFont val="Times New Roman"/>
        <family val="1"/>
      </rPr>
      <t>AI</t>
    </r>
    <r>
      <rPr>
        <sz val="12"/>
        <rFont val="標楷體"/>
        <family val="4"/>
        <charset val="136"/>
      </rPr>
      <t>教育桌遊對華語學習者文化認知與學習成效之影響</t>
    </r>
  </si>
  <si>
    <r>
      <rPr>
        <sz val="12"/>
        <rFont val="標楷體"/>
        <family val="4"/>
        <charset val="136"/>
      </rPr>
      <t>施孟賢</t>
    </r>
  </si>
  <si>
    <r>
      <rPr>
        <sz val="12"/>
        <rFont val="標楷體"/>
        <family val="4"/>
        <charset val="136"/>
      </rPr>
      <t>蔡宜庭</t>
    </r>
  </si>
  <si>
    <r>
      <rPr>
        <sz val="12"/>
        <rFont val="標楷體"/>
        <family val="4"/>
        <charset val="136"/>
      </rPr>
      <t>融合生成式</t>
    </r>
    <r>
      <rPr>
        <sz val="12"/>
        <rFont val="Times New Roman"/>
        <family val="1"/>
      </rPr>
      <t>AI</t>
    </r>
    <r>
      <rPr>
        <sz val="12"/>
        <rFont val="標楷體"/>
        <family val="4"/>
        <charset val="136"/>
      </rPr>
      <t>與互動遊戲的中文學習平台設計與研究</t>
    </r>
  </si>
  <si>
    <r>
      <rPr>
        <sz val="12"/>
        <rFont val="標楷體"/>
        <family val="4"/>
        <charset val="136"/>
      </rPr>
      <t>鄂貞君</t>
    </r>
  </si>
  <si>
    <r>
      <rPr>
        <sz val="12"/>
        <rFont val="標楷體"/>
        <family val="4"/>
        <charset val="136"/>
      </rPr>
      <t>副教授且兼任華語文學系主任</t>
    </r>
  </si>
  <si>
    <r>
      <rPr>
        <sz val="12"/>
        <rFont val="標楷體"/>
        <family val="4"/>
        <charset val="136"/>
      </rPr>
      <t>林言頤</t>
    </r>
    <phoneticPr fontId="4" type="noConversion"/>
  </si>
  <si>
    <r>
      <rPr>
        <sz val="12"/>
        <rFont val="標楷體"/>
        <family val="4"/>
        <charset val="136"/>
      </rPr>
      <t>越南華語學習者「也」、「都」的偏誤分析：以中介語語料庫為本</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</si>
</sst>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76" formatCode="_-* #,##0_-;\-* #,##0_-;_-* &quot;-&quot;??_-;_-@_-"/>
    <numFmt numFmtId="177" formatCode="#,##0_ "/>
  </numFmts>
  <fonts count="26" x14ac:knownFonts="1">
    <font>
      <sz val="12"/>
      <color theme="1"/>
      <name val="新細明體"/>
      <family val="2"/>
      <charset val="136"/>
      <scheme val="minor"/>
    </font>
    <font>
      <sz val="12"/>
      <color theme="1"/>
      <name val="新細明體"/>
      <family val="2"/>
      <charset val="136"/>
      <scheme val="minor"/>
    </font>
    <font>
      <sz val="16"/>
      <name val="Times New Roman"/>
      <family val="1"/>
    </font>
    <font>
      <sz val="16"/>
      <name val="標楷體"/>
      <family val="4"/>
      <charset val="136"/>
    </font>
    <font>
      <sz val="9"/>
      <name val="新細明體"/>
      <family val="2"/>
      <charset val="136"/>
      <scheme val="minor"/>
    </font>
    <font>
      <sz val="12"/>
      <name val="Times New Roman"/>
      <family val="1"/>
    </font>
    <font>
      <sz val="12"/>
      <name val="標楷體"/>
      <family val="4"/>
      <charset val="136"/>
    </font>
    <font>
      <sz val="12"/>
      <color theme="1"/>
      <name val="新細明體"/>
      <family val="1"/>
      <charset val="136"/>
      <scheme val="minor"/>
    </font>
    <font>
      <sz val="10"/>
      <name val="Times New Roman"/>
      <family val="1"/>
    </font>
    <font>
      <sz val="10"/>
      <name val="標楷體"/>
      <family val="4"/>
      <charset val="136"/>
    </font>
    <font>
      <sz val="12"/>
      <color rgb="FFFF0000"/>
      <name val="Times New Roman"/>
      <family val="1"/>
    </font>
    <font>
      <sz val="14"/>
      <name val="Times New Roman"/>
      <family val="1"/>
    </font>
    <font>
      <sz val="14"/>
      <name val="標楷體"/>
      <family val="4"/>
      <charset val="136"/>
    </font>
    <font>
      <sz val="12"/>
      <name val="Times New Roman"/>
      <family val="4"/>
      <charset val="136"/>
    </font>
    <font>
      <sz val="12"/>
      <name val="新細明體"/>
      <family val="2"/>
      <charset val="136"/>
      <scheme val="minor"/>
    </font>
    <font>
      <sz val="12"/>
      <name val="Times New Roman"/>
      <family val="1"/>
      <charset val="136"/>
    </font>
    <font>
      <sz val="12"/>
      <name val="新細明體"/>
      <family val="1"/>
      <charset val="136"/>
    </font>
    <font>
      <sz val="12"/>
      <color theme="1"/>
      <name val="標楷體"/>
      <family val="4"/>
      <charset val="136"/>
    </font>
    <font>
      <sz val="12"/>
      <color theme="1"/>
      <name val="Times New Roman"/>
      <family val="1"/>
    </font>
    <font>
      <sz val="12"/>
      <color rgb="FF2B4880"/>
      <name val="Times New Roman"/>
      <family val="1"/>
    </font>
    <font>
      <sz val="12"/>
      <color rgb="FF2B4880"/>
      <name val="標楷體"/>
      <family val="4"/>
      <charset val="136"/>
    </font>
    <font>
      <sz val="9"/>
      <name val="新細明體"/>
      <family val="1"/>
      <charset val="136"/>
    </font>
    <font>
      <sz val="12"/>
      <color theme="1"/>
      <name val="細明體"/>
      <family val="1"/>
      <charset val="136"/>
    </font>
    <font>
      <b/>
      <sz val="12"/>
      <name val="新細明體"/>
      <family val="2"/>
      <charset val="136"/>
      <scheme val="minor"/>
    </font>
    <font>
      <sz val="14"/>
      <color rgb="FFFF0000"/>
      <name val="Times New Roman"/>
      <family val="1"/>
    </font>
    <font>
      <sz val="12"/>
      <color theme="1"/>
      <name val="細明體"/>
      <family val="3"/>
      <charset val="136"/>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AFAFC"/>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s>
  <cellStyleXfs count="4">
    <xf numFmtId="0" fontId="0" fillId="0" borderId="0">
      <alignment vertical="center"/>
    </xf>
    <xf numFmtId="43" fontId="1" fillId="0" borderId="0" applyFont="0" applyFill="0" applyBorder="0" applyAlignment="0" applyProtection="0">
      <alignment vertical="center"/>
    </xf>
    <xf numFmtId="41" fontId="7" fillId="0" borderId="0" applyFont="0" applyFill="0" applyBorder="0" applyAlignment="0" applyProtection="0">
      <alignment vertical="center"/>
    </xf>
    <xf numFmtId="43" fontId="1" fillId="0" borderId="0" applyFont="0" applyFill="0" applyBorder="0" applyAlignment="0" applyProtection="0">
      <alignment vertical="center"/>
    </xf>
  </cellStyleXfs>
  <cellXfs count="194">
    <xf numFmtId="0" fontId="0" fillId="0" borderId="0" xfId="0">
      <alignment vertical="center"/>
    </xf>
    <xf numFmtId="0" fontId="5" fillId="0" borderId="0" xfId="0" applyFont="1">
      <alignment vertical="center"/>
    </xf>
    <xf numFmtId="0" fontId="5" fillId="3" borderId="0" xfId="0" applyFont="1" applyFill="1">
      <alignment vertical="center"/>
    </xf>
    <xf numFmtId="0" fontId="6" fillId="3" borderId="1" xfId="0" applyFont="1" applyFill="1" applyBorder="1" applyAlignment="1">
      <alignment horizontal="left" vertical="center" wrapText="1"/>
    </xf>
    <xf numFmtId="0" fontId="5" fillId="0" borderId="1" xfId="0" applyFont="1" applyBorder="1">
      <alignment vertical="center"/>
    </xf>
    <xf numFmtId="0" fontId="6" fillId="0" borderId="1" xfId="0" applyFont="1" applyBorder="1">
      <alignment vertical="center"/>
    </xf>
    <xf numFmtId="176" fontId="5" fillId="0" borderId="1" xfId="1" applyNumberFormat="1" applyFont="1" applyBorder="1">
      <alignment vertical="center"/>
    </xf>
    <xf numFmtId="0" fontId="5" fillId="0" borderId="1" xfId="0" applyFont="1" applyBorder="1" applyAlignment="1">
      <alignment horizontal="center" vertical="center"/>
    </xf>
    <xf numFmtId="3" fontId="5" fillId="0" borderId="1" xfId="0" applyNumberFormat="1" applyFont="1" applyBorder="1">
      <alignment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3" fontId="5" fillId="3" borderId="1" xfId="0" applyNumberFormat="1" applyFont="1" applyFill="1" applyBorder="1">
      <alignment vertical="center"/>
    </xf>
    <xf numFmtId="176" fontId="5" fillId="3" borderId="1" xfId="1" applyNumberFormat="1" applyFont="1" applyFill="1" applyBorder="1" applyAlignment="1">
      <alignment horizontal="center" vertical="center"/>
    </xf>
    <xf numFmtId="3" fontId="5" fillId="3" borderId="1"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xf>
    <xf numFmtId="0" fontId="5" fillId="3" borderId="1" xfId="0" applyFont="1" applyFill="1" applyBorder="1">
      <alignment vertical="center"/>
    </xf>
    <xf numFmtId="0" fontId="5" fillId="3" borderId="1" xfId="0" applyFont="1" applyFill="1" applyBorder="1" applyAlignment="1">
      <alignment horizontal="left" vertical="center" wrapText="1"/>
    </xf>
    <xf numFmtId="176" fontId="5" fillId="3" borderId="1" xfId="1" applyNumberFormat="1" applyFont="1" applyFill="1" applyBorder="1">
      <alignment vertical="center"/>
    </xf>
    <xf numFmtId="176" fontId="5" fillId="3" borderId="1" xfId="1" applyNumberFormat="1" applyFont="1" applyFill="1" applyBorder="1" applyAlignment="1">
      <alignment horizontal="left" vertical="center" wrapText="1"/>
    </xf>
    <xf numFmtId="0" fontId="5" fillId="3" borderId="1" xfId="0" applyFont="1" applyFill="1" applyBorder="1" applyAlignment="1">
      <alignment vertical="center" wrapText="1"/>
    </xf>
    <xf numFmtId="0" fontId="6" fillId="3" borderId="1" xfId="0" applyFont="1" applyFill="1" applyBorder="1">
      <alignment vertical="center"/>
    </xf>
    <xf numFmtId="0" fontId="14" fillId="0" borderId="0" xfId="0" applyFont="1">
      <alignment vertical="center"/>
    </xf>
    <xf numFmtId="0" fontId="5" fillId="3" borderId="1" xfId="0" applyFont="1" applyFill="1" applyBorder="1" applyAlignment="1">
      <alignment horizontal="left" vertical="center"/>
    </xf>
    <xf numFmtId="176" fontId="14" fillId="0" borderId="1" xfId="1" applyNumberFormat="1" applyFont="1" applyBorder="1">
      <alignment vertical="center"/>
    </xf>
    <xf numFmtId="176" fontId="5" fillId="7" borderId="1" xfId="1" applyNumberFormat="1" applyFont="1" applyFill="1" applyBorder="1">
      <alignment vertical="center"/>
    </xf>
    <xf numFmtId="0" fontId="18" fillId="0" borderId="0" xfId="0" applyFont="1">
      <alignment vertical="center"/>
    </xf>
    <xf numFmtId="0" fontId="5" fillId="3" borderId="0" xfId="0" applyFont="1" applyFill="1" applyAlignment="1">
      <alignment horizontal="left" vertical="center"/>
    </xf>
    <xf numFmtId="0" fontId="5" fillId="3" borderId="1" xfId="0" applyFont="1" applyFill="1" applyBorder="1" applyAlignment="1">
      <alignment horizontal="center" vertical="center" wrapText="1"/>
    </xf>
    <xf numFmtId="0" fontId="11" fillId="0" borderId="0" xfId="0" applyFont="1" applyAlignment="1">
      <alignment horizontal="center" vertical="center"/>
    </xf>
    <xf numFmtId="0" fontId="5" fillId="8" borderId="1" xfId="0" applyFont="1" applyFill="1" applyBorder="1" applyAlignment="1">
      <alignment horizontal="center" vertical="center" wrapText="1"/>
    </xf>
    <xf numFmtId="0" fontId="14" fillId="0" borderId="0" xfId="0" applyFont="1" applyAlignment="1">
      <alignment horizontal="center" vertical="center"/>
    </xf>
    <xf numFmtId="176" fontId="14" fillId="0" borderId="0" xfId="1" applyNumberFormat="1" applyFont="1">
      <alignment vertical="center"/>
    </xf>
    <xf numFmtId="0" fontId="11" fillId="0" borderId="0" xfId="0" applyFont="1">
      <alignment vertical="center"/>
    </xf>
    <xf numFmtId="176" fontId="6" fillId="8" borderId="1" xfId="1"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1" xfId="0" applyFont="1" applyFill="1" applyBorder="1" applyAlignment="1">
      <alignment vertical="center" wrapText="1"/>
    </xf>
    <xf numFmtId="176" fontId="6" fillId="8" borderId="10" xfId="1" applyNumberFormat="1" applyFont="1" applyFill="1" applyBorder="1" applyAlignment="1">
      <alignment horizontal="center" vertical="center" wrapText="1"/>
    </xf>
    <xf numFmtId="0" fontId="11" fillId="0" borderId="1" xfId="0" applyFont="1" applyBorder="1" applyAlignment="1">
      <alignment horizontal="center" vertical="center"/>
    </xf>
    <xf numFmtId="177" fontId="23" fillId="0" borderId="1" xfId="0" applyNumberFormat="1" applyFont="1" applyBorder="1" applyAlignment="1">
      <alignment horizontal="center" vertical="center"/>
    </xf>
    <xf numFmtId="177" fontId="5" fillId="3" borderId="1" xfId="1" applyNumberFormat="1" applyFont="1" applyFill="1" applyBorder="1" applyAlignment="1">
      <alignment horizontal="center" vertical="center"/>
    </xf>
    <xf numFmtId="176" fontId="5" fillId="3" borderId="1" xfId="1" applyNumberFormat="1" applyFont="1" applyFill="1" applyBorder="1" applyAlignment="1">
      <alignment vertical="center"/>
    </xf>
    <xf numFmtId="176" fontId="5" fillId="0" borderId="1" xfId="1" applyNumberFormat="1" applyFont="1" applyBorder="1" applyAlignment="1">
      <alignment horizontal="right" vertical="center"/>
    </xf>
    <xf numFmtId="176" fontId="5" fillId="3" borderId="1" xfId="1" applyNumberFormat="1" applyFont="1" applyFill="1" applyBorder="1" applyAlignment="1">
      <alignment horizontal="right" vertical="center"/>
    </xf>
    <xf numFmtId="0" fontId="11" fillId="4" borderId="1" xfId="0" applyFont="1" applyFill="1" applyBorder="1" applyAlignment="1">
      <alignment horizontal="center" vertical="center" wrapText="1"/>
    </xf>
    <xf numFmtId="176" fontId="5" fillId="0" borderId="10" xfId="1" applyNumberFormat="1" applyFont="1" applyBorder="1">
      <alignment vertical="center"/>
    </xf>
    <xf numFmtId="0" fontId="11" fillId="3" borderId="1" xfId="0" applyFont="1" applyFill="1" applyBorder="1" applyAlignment="1">
      <alignment horizontal="center" vertical="center"/>
    </xf>
    <xf numFmtId="177" fontId="23" fillId="3" borderId="1" xfId="0" applyNumberFormat="1" applyFont="1" applyFill="1" applyBorder="1" applyAlignment="1">
      <alignment horizontal="center" vertical="center"/>
    </xf>
    <xf numFmtId="177" fontId="5" fillId="3" borderId="1" xfId="1" applyNumberFormat="1" applyFont="1" applyFill="1" applyBorder="1" applyAlignment="1">
      <alignment vertical="center"/>
    </xf>
    <xf numFmtId="176" fontId="5" fillId="3" borderId="10" xfId="1" applyNumberFormat="1" applyFont="1" applyFill="1" applyBorder="1">
      <alignment vertical="center"/>
    </xf>
    <xf numFmtId="0" fontId="12" fillId="0" borderId="1" xfId="0" applyFont="1" applyBorder="1" applyAlignment="1">
      <alignment horizontal="center" vertical="center"/>
    </xf>
    <xf numFmtId="0" fontId="11" fillId="6" borderId="1" xfId="0" applyFont="1" applyFill="1" applyBorder="1" applyAlignment="1">
      <alignment horizontal="center" vertical="center"/>
    </xf>
    <xf numFmtId="177" fontId="5" fillId="6" borderId="1" xfId="1" applyNumberFormat="1" applyFont="1" applyFill="1" applyBorder="1" applyAlignment="1">
      <alignment horizontal="center" vertical="center"/>
    </xf>
    <xf numFmtId="177" fontId="5" fillId="6" borderId="1" xfId="1" applyNumberFormat="1" applyFont="1" applyFill="1" applyBorder="1" applyAlignment="1">
      <alignment horizontal="right" vertical="center"/>
    </xf>
    <xf numFmtId="177" fontId="5" fillId="6" borderId="10" xfId="1" applyNumberFormat="1" applyFont="1" applyFill="1" applyBorder="1" applyAlignment="1">
      <alignment horizontal="right" vertical="center"/>
    </xf>
    <xf numFmtId="0" fontId="23" fillId="3" borderId="1" xfId="0" applyFont="1" applyFill="1" applyBorder="1" applyAlignment="1">
      <alignment horizontal="center" vertical="center"/>
    </xf>
    <xf numFmtId="0" fontId="23" fillId="0" borderId="1" xfId="0" applyFont="1" applyBorder="1" applyAlignment="1">
      <alignment horizontal="center" vertical="center"/>
    </xf>
    <xf numFmtId="177" fontId="10" fillId="3" borderId="1" xfId="1" applyNumberFormat="1" applyFont="1" applyFill="1" applyBorder="1" applyAlignment="1">
      <alignment horizontal="center" vertical="center"/>
    </xf>
    <xf numFmtId="176" fontId="10" fillId="3" borderId="1" xfId="1" applyNumberFormat="1" applyFont="1" applyFill="1" applyBorder="1" applyAlignment="1">
      <alignment vertical="center"/>
    </xf>
    <xf numFmtId="176" fontId="10" fillId="3" borderId="1" xfId="1" applyNumberFormat="1" applyFont="1" applyFill="1" applyBorder="1" applyAlignment="1">
      <alignment horizontal="right" vertical="center"/>
    </xf>
    <xf numFmtId="176" fontId="10" fillId="0" borderId="1" xfId="1" applyNumberFormat="1" applyFont="1" applyBorder="1" applyAlignment="1">
      <alignment horizontal="right"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xf>
    <xf numFmtId="176" fontId="14" fillId="0" borderId="1" xfId="1" applyNumberFormat="1" applyFont="1" applyBorder="1" applyAlignment="1">
      <alignment horizontal="center" vertical="center"/>
    </xf>
    <xf numFmtId="176" fontId="14" fillId="0" borderId="1" xfId="1" applyNumberFormat="1" applyFont="1" applyBorder="1" applyAlignment="1">
      <alignment vertical="center"/>
    </xf>
    <xf numFmtId="176" fontId="14" fillId="0" borderId="1" xfId="1" applyNumberFormat="1" applyFont="1" applyBorder="1" applyAlignment="1">
      <alignment horizontal="right" vertical="center"/>
    </xf>
    <xf numFmtId="0" fontId="11" fillId="9" borderId="12" xfId="0" applyFont="1" applyFill="1" applyBorder="1" applyAlignment="1">
      <alignment horizontal="center" vertical="center"/>
    </xf>
    <xf numFmtId="177" fontId="5" fillId="9" borderId="12" xfId="1" applyNumberFormat="1" applyFont="1" applyFill="1" applyBorder="1" applyAlignment="1">
      <alignment horizontal="center" vertical="center"/>
    </xf>
    <xf numFmtId="177" fontId="5" fillId="9" borderId="12" xfId="1" applyNumberFormat="1" applyFont="1" applyFill="1" applyBorder="1" applyAlignment="1">
      <alignment horizontal="right" vertical="center"/>
    </xf>
    <xf numFmtId="177" fontId="5" fillId="9" borderId="13" xfId="1" applyNumberFormat="1" applyFont="1" applyFill="1" applyBorder="1" applyAlignment="1">
      <alignment horizontal="right" vertical="center"/>
    </xf>
    <xf numFmtId="177" fontId="14" fillId="0" borderId="0" xfId="0" applyNumberFormat="1" applyFont="1" applyAlignment="1">
      <alignment horizontal="center" vertical="center"/>
    </xf>
    <xf numFmtId="177" fontId="14" fillId="0" borderId="0" xfId="0" applyNumberFormat="1" applyFont="1">
      <alignment vertical="center"/>
    </xf>
    <xf numFmtId="176" fontId="14" fillId="0" borderId="0" xfId="0" applyNumberFormat="1" applyFont="1">
      <alignment vertical="center"/>
    </xf>
    <xf numFmtId="177" fontId="5" fillId="6" borderId="5" xfId="1" applyNumberFormat="1" applyFont="1" applyFill="1" applyBorder="1" applyAlignment="1">
      <alignment horizontal="center" vertical="center"/>
    </xf>
    <xf numFmtId="177" fontId="5" fillId="6" borderId="5" xfId="1" applyNumberFormat="1" applyFont="1" applyFill="1" applyBorder="1" applyAlignment="1">
      <alignment horizontal="right" vertic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177" fontId="5" fillId="6" borderId="2" xfId="1" applyNumberFormat="1" applyFont="1" applyFill="1" applyBorder="1" applyAlignment="1">
      <alignment horizontal="center" vertical="center"/>
    </xf>
    <xf numFmtId="177" fontId="5" fillId="3" borderId="2" xfId="1" applyNumberFormat="1" applyFont="1" applyFill="1" applyBorder="1" applyAlignment="1">
      <alignment horizontal="center" vertical="center"/>
    </xf>
    <xf numFmtId="0" fontId="11" fillId="0" borderId="2" xfId="0" applyFont="1" applyBorder="1" applyAlignment="1">
      <alignment horizontal="center" vertical="center" wrapText="1"/>
    </xf>
    <xf numFmtId="177" fontId="5" fillId="3" borderId="3" xfId="1" applyNumberFormat="1" applyFont="1" applyFill="1" applyBorder="1" applyAlignment="1">
      <alignment horizontal="center" vertical="center"/>
    </xf>
    <xf numFmtId="177" fontId="5" fillId="6" borderId="3" xfId="1" applyNumberFormat="1" applyFont="1" applyFill="1" applyBorder="1" applyAlignment="1">
      <alignment horizontal="center" vertical="center"/>
    </xf>
    <xf numFmtId="176" fontId="6" fillId="8" borderId="4" xfId="1" applyNumberFormat="1" applyFont="1" applyFill="1" applyBorder="1" applyAlignment="1">
      <alignment horizontal="center" vertical="center" wrapText="1"/>
    </xf>
    <xf numFmtId="176" fontId="14" fillId="0" borderId="0" xfId="1" applyNumberFormat="1" applyFont="1" applyAlignment="1">
      <alignment horizontal="right" vertical="center"/>
    </xf>
    <xf numFmtId="176" fontId="6" fillId="8" borderId="1" xfId="1" applyNumberFormat="1" applyFont="1" applyFill="1" applyBorder="1" applyAlignment="1">
      <alignment horizontal="right" vertical="center" wrapText="1"/>
    </xf>
    <xf numFmtId="0" fontId="14" fillId="0" borderId="0" xfId="0" applyFont="1" applyAlignment="1">
      <alignment horizontal="right" vertical="center"/>
    </xf>
    <xf numFmtId="3"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14" fillId="0" borderId="0" xfId="0" applyFont="1" applyAlignment="1">
      <alignment vertical="center"/>
    </xf>
    <xf numFmtId="177" fontId="5" fillId="6" borderId="1" xfId="1" applyNumberFormat="1" applyFont="1" applyFill="1" applyBorder="1" applyAlignment="1">
      <alignment vertical="center"/>
    </xf>
    <xf numFmtId="177" fontId="5" fillId="6" borderId="5" xfId="1" applyNumberFormat="1" applyFont="1" applyFill="1" applyBorder="1" applyAlignment="1">
      <alignment vertical="center"/>
    </xf>
    <xf numFmtId="177" fontId="5" fillId="9" borderId="12" xfId="1" applyNumberFormat="1" applyFont="1" applyFill="1" applyBorder="1" applyAlignment="1">
      <alignment vertical="center"/>
    </xf>
    <xf numFmtId="176" fontId="6" fillId="8" borderId="1" xfId="1" applyNumberFormat="1" applyFont="1" applyFill="1" applyBorder="1" applyAlignment="1">
      <alignment vertical="center" wrapText="1"/>
    </xf>
    <xf numFmtId="3" fontId="24" fillId="3" borderId="1" xfId="0" applyNumberFormat="1" applyFont="1" applyFill="1" applyBorder="1" applyAlignment="1">
      <alignment vertical="center" wrapText="1"/>
    </xf>
    <xf numFmtId="3" fontId="14" fillId="0" borderId="0" xfId="0" applyNumberFormat="1" applyFont="1">
      <alignment vertical="center"/>
    </xf>
    <xf numFmtId="0" fontId="5"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3" borderId="1" xfId="0" applyFont="1" applyFill="1" applyBorder="1" applyAlignment="1">
      <alignment horizontal="left" vertical="center"/>
    </xf>
    <xf numFmtId="176" fontId="5" fillId="3" borderId="1" xfId="1" applyNumberFormat="1" applyFont="1" applyFill="1" applyBorder="1" applyAlignment="1">
      <alignment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8" fillId="3" borderId="1" xfId="0" applyFont="1" applyFill="1" applyBorder="1">
      <alignment vertical="center"/>
    </xf>
    <xf numFmtId="3" fontId="18" fillId="3" borderId="1" xfId="0" applyNumberFormat="1" applyFont="1" applyFill="1" applyBorder="1">
      <alignment vertical="center"/>
    </xf>
    <xf numFmtId="0" fontId="11" fillId="0" borderId="0" xfId="0" applyFont="1" applyAlignment="1">
      <alignment horizontal="center" vertical="center"/>
    </xf>
    <xf numFmtId="0" fontId="11" fillId="6"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3" fontId="11" fillId="3" borderId="1" xfId="0" applyNumberFormat="1" applyFont="1" applyFill="1" applyBorder="1" applyAlignment="1">
      <alignment vertical="center" wrapText="1"/>
    </xf>
    <xf numFmtId="176" fontId="5" fillId="0" borderId="1" xfId="1" applyNumberFormat="1" applyFont="1" applyBorder="1" applyAlignment="1">
      <alignment horizontal="right" vertical="center" wrapText="1"/>
    </xf>
    <xf numFmtId="176" fontId="5" fillId="6" borderId="1" xfId="1" applyNumberFormat="1" applyFont="1" applyFill="1" applyBorder="1" applyAlignment="1">
      <alignment horizontal="right" vertical="center" wrapText="1"/>
    </xf>
    <xf numFmtId="176" fontId="5" fillId="6" borderId="10" xfId="1" applyNumberFormat="1" applyFont="1" applyFill="1" applyBorder="1" applyAlignment="1">
      <alignment horizontal="right" vertical="center" wrapText="1"/>
    </xf>
    <xf numFmtId="0" fontId="6" fillId="8" borderId="4" xfId="0" applyFont="1" applyFill="1" applyBorder="1" applyAlignment="1">
      <alignment horizontal="center" vertical="center" wrapText="1"/>
    </xf>
    <xf numFmtId="177" fontId="11" fillId="9" borderId="12"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7" fillId="3" borderId="1" xfId="0" applyFont="1" applyFill="1" applyBorder="1">
      <alignment vertical="center"/>
    </xf>
    <xf numFmtId="0" fontId="5" fillId="0" borderId="1" xfId="0" applyFont="1" applyFill="1" applyBorder="1" applyAlignment="1">
      <alignment horizontal="center" vertical="center" wrapText="1"/>
    </xf>
    <xf numFmtId="0" fontId="18" fillId="0" borderId="1" xfId="0" applyFont="1" applyFill="1" applyBorder="1">
      <alignment vertical="center"/>
    </xf>
    <xf numFmtId="0" fontId="17" fillId="0" borderId="1" xfId="0" applyFont="1" applyFill="1" applyBorder="1" applyAlignment="1">
      <alignment horizontal="left" vertical="center" wrapText="1"/>
    </xf>
    <xf numFmtId="0" fontId="17" fillId="0" borderId="1" xfId="0" applyFont="1" applyFill="1" applyBorder="1">
      <alignment vertical="center"/>
    </xf>
    <xf numFmtId="3" fontId="18" fillId="0" borderId="1" xfId="0" applyNumberFormat="1" applyFont="1" applyFill="1" applyBorder="1">
      <alignment vertical="center"/>
    </xf>
    <xf numFmtId="3" fontId="5" fillId="0" borderId="1" xfId="0" applyNumberFormat="1" applyFont="1" applyFill="1" applyBorder="1">
      <alignment vertical="center"/>
    </xf>
    <xf numFmtId="0" fontId="5" fillId="0" borderId="1" xfId="0" applyFont="1" applyFill="1" applyBorder="1">
      <alignment vertical="center"/>
    </xf>
    <xf numFmtId="0" fontId="5" fillId="0" borderId="0" xfId="0" applyFont="1" applyFill="1">
      <alignment vertical="center"/>
    </xf>
    <xf numFmtId="0" fontId="18"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176" fontId="11" fillId="9" borderId="12" xfId="1" applyNumberFormat="1" applyFont="1" applyFill="1" applyBorder="1" applyAlignment="1">
      <alignment horizontal="center" vertical="center"/>
    </xf>
    <xf numFmtId="0" fontId="6" fillId="8" borderId="1" xfId="0" applyFont="1" applyFill="1" applyBorder="1" applyAlignment="1">
      <alignment horizontal="center" vertical="center" wrapText="1"/>
    </xf>
    <xf numFmtId="0" fontId="5" fillId="2" borderId="1" xfId="0" applyFont="1" applyFill="1" applyBorder="1" applyAlignment="1">
      <alignment horizontal="center" vertical="center"/>
    </xf>
    <xf numFmtId="3" fontId="5" fillId="6" borderId="1" xfId="0" applyNumberFormat="1" applyFont="1" applyFill="1" applyBorder="1" applyAlignment="1">
      <alignment vertical="center" wrapText="1"/>
    </xf>
    <xf numFmtId="3" fontId="5" fillId="3" borderId="1" xfId="0" applyNumberFormat="1" applyFont="1" applyFill="1" applyBorder="1" applyAlignment="1">
      <alignment vertical="center" wrapText="1"/>
    </xf>
    <xf numFmtId="3" fontId="5" fillId="2" borderId="1" xfId="0" applyNumberFormat="1" applyFont="1" applyFill="1" applyBorder="1">
      <alignment vertical="center"/>
    </xf>
    <xf numFmtId="3" fontId="5" fillId="0" borderId="0" xfId="0" applyNumberFormat="1" applyFont="1">
      <alignment vertical="center"/>
    </xf>
    <xf numFmtId="0" fontId="5" fillId="3" borderId="15" xfId="0" applyFont="1" applyFill="1" applyBorder="1">
      <alignment vertical="center"/>
    </xf>
    <xf numFmtId="3" fontId="5" fillId="3" borderId="15" xfId="0" applyNumberFormat="1" applyFont="1" applyFill="1" applyBorder="1">
      <alignment vertical="center"/>
    </xf>
    <xf numFmtId="3" fontId="5" fillId="2" borderId="1" xfId="0" applyNumberFormat="1" applyFont="1" applyFill="1" applyBorder="1" applyAlignment="1">
      <alignment vertical="center" wrapText="1"/>
    </xf>
    <xf numFmtId="0" fontId="5" fillId="2" borderId="1" xfId="0" applyFont="1" applyFill="1" applyBorder="1">
      <alignment vertical="center"/>
    </xf>
    <xf numFmtId="3" fontId="5" fillId="3" borderId="1" xfId="0" applyNumberFormat="1" applyFont="1" applyFill="1" applyBorder="1" applyAlignment="1">
      <alignment horizontal="center" vertical="center"/>
    </xf>
    <xf numFmtId="0" fontId="2" fillId="0" borderId="0" xfId="0" applyFont="1">
      <alignment vertical="center"/>
    </xf>
    <xf numFmtId="0" fontId="17" fillId="2" borderId="1" xfId="0" applyFont="1" applyFill="1" applyBorder="1" applyAlignment="1">
      <alignment horizontal="center" vertical="center" wrapText="1"/>
    </xf>
    <xf numFmtId="0" fontId="18" fillId="0" borderId="0" xfId="0" applyFont="1" applyAlignment="1">
      <alignment horizontal="right" vertical="center"/>
    </xf>
    <xf numFmtId="3" fontId="5" fillId="6" borderId="1" xfId="0" applyNumberFormat="1" applyFont="1" applyFill="1" applyBorder="1" applyAlignment="1">
      <alignment horizontal="right" vertical="center"/>
    </xf>
    <xf numFmtId="176" fontId="5" fillId="6" borderId="1" xfId="1" applyNumberFormat="1" applyFont="1" applyFill="1" applyBorder="1" applyAlignment="1">
      <alignment horizontal="right" vertical="center"/>
    </xf>
    <xf numFmtId="3" fontId="18" fillId="0" borderId="1" xfId="0" applyNumberFormat="1" applyFont="1" applyFill="1" applyBorder="1" applyAlignment="1">
      <alignment horizontal="right" vertical="center"/>
    </xf>
    <xf numFmtId="3" fontId="5" fillId="0" borderId="1" xfId="0" applyNumberFormat="1" applyFont="1" applyBorder="1" applyAlignment="1">
      <alignment horizontal="right" vertical="center"/>
    </xf>
    <xf numFmtId="176" fontId="18" fillId="2" borderId="1" xfId="0" applyNumberFormat="1" applyFont="1" applyFill="1" applyBorder="1" applyAlignment="1">
      <alignment horizontal="right" vertical="center"/>
    </xf>
    <xf numFmtId="0" fontId="12" fillId="0" borderId="9" xfId="0" applyFont="1" applyBorder="1" applyAlignment="1">
      <alignment horizontal="center" vertical="center" wrapText="1"/>
    </xf>
    <xf numFmtId="0" fontId="12" fillId="9" borderId="11" xfId="0" applyFont="1" applyFill="1" applyBorder="1" applyAlignment="1">
      <alignment horizontal="center" vertical="center"/>
    </xf>
    <xf numFmtId="0" fontId="12" fillId="9" borderId="12" xfId="0" applyFont="1" applyFill="1" applyBorder="1" applyAlignment="1">
      <alignment horizontal="center" vertical="center"/>
    </xf>
    <xf numFmtId="0" fontId="14" fillId="0" borderId="0" xfId="0" applyFont="1" applyAlignment="1">
      <alignment horizontal="left"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12" fillId="0" borderId="9" xfId="0" applyFont="1" applyBorder="1" applyAlignment="1">
      <alignment horizontal="center" vertical="center"/>
    </xf>
    <xf numFmtId="0" fontId="2" fillId="0" borderId="0" xfId="0" applyFont="1" applyAlignment="1">
      <alignment horizontal="center" vertical="center"/>
    </xf>
    <xf numFmtId="0" fontId="11" fillId="8" borderId="6"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13" fillId="8" borderId="16"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2" fillId="0" borderId="0" xfId="0" applyFont="1" applyAlignment="1">
      <alignment horizontal="center"/>
    </xf>
    <xf numFmtId="0" fontId="22" fillId="2" borderId="2"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3"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8" fillId="0" borderId="0" xfId="0" applyFont="1" applyAlignment="1">
      <alignment horizontal="center" vertical="center"/>
    </xf>
    <xf numFmtId="0" fontId="5" fillId="7" borderId="1" xfId="0" applyFont="1" applyFill="1" applyBorder="1" applyAlignment="1">
      <alignment horizontal="center" vertical="center"/>
    </xf>
    <xf numFmtId="0" fontId="11" fillId="0" borderId="0" xfId="0" applyFont="1" applyAlignment="1">
      <alignment horizontal="center"/>
    </xf>
    <xf numFmtId="0" fontId="5" fillId="6" borderId="14" xfId="0" applyFont="1" applyFill="1" applyBorder="1" applyAlignment="1">
      <alignment horizontal="center" vertical="center"/>
    </xf>
    <xf numFmtId="0" fontId="5" fillId="6" borderId="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6" borderId="1" xfId="0" applyFont="1" applyFill="1" applyBorder="1" applyAlignment="1">
      <alignment horizont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3" fontId="5" fillId="0" borderId="1" xfId="0" applyNumberFormat="1" applyFont="1" applyBorder="1" applyAlignment="1">
      <alignment vertical="center" wrapText="1"/>
    </xf>
    <xf numFmtId="0" fontId="5" fillId="0" borderId="0" xfId="0" applyFont="1" applyAlignment="1">
      <alignment vertical="center" wrapText="1"/>
    </xf>
    <xf numFmtId="0" fontId="5" fillId="6" borderId="2" xfId="0" applyFont="1" applyFill="1" applyBorder="1" applyAlignment="1">
      <alignment horizontal="center" vertical="center"/>
    </xf>
    <xf numFmtId="0" fontId="5" fillId="2" borderId="2" xfId="0" applyFont="1" applyFill="1" applyBorder="1" applyAlignment="1">
      <alignment horizontal="center" vertical="center"/>
    </xf>
    <xf numFmtId="176" fontId="11" fillId="9" borderId="13" xfId="1" applyNumberFormat="1" applyFont="1" applyFill="1" applyBorder="1" applyAlignment="1">
      <alignment horizontal="right" vertical="center" wrapText="1"/>
    </xf>
    <xf numFmtId="0" fontId="13" fillId="8" borderId="18" xfId="0" applyFont="1" applyFill="1" applyBorder="1" applyAlignment="1">
      <alignment horizontal="center" vertical="center" wrapText="1"/>
    </xf>
    <xf numFmtId="177" fontId="5" fillId="6" borderId="19" xfId="1" applyNumberFormat="1" applyFont="1" applyFill="1" applyBorder="1" applyAlignment="1">
      <alignment horizontal="center" vertical="center"/>
    </xf>
  </cellXfs>
  <cellStyles count="4">
    <cellStyle name="一般" xfId="0" builtinId="0"/>
    <cellStyle name="千分位" xfId="1" builtinId="3"/>
    <cellStyle name="千分位 3" xfId="3" xr:uid="{E05C960B-4E1D-4345-ADD6-D1C2E74E5F01}"/>
    <cellStyle name="千分位[0] 2" xfId="2" xr:uid="{AB3D2568-BD3B-4355-B0EA-093E9B55A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62F7-2FE9-43F7-A1A6-B284AF4AE4E4}">
  <dimension ref="A1:Y45"/>
  <sheetViews>
    <sheetView topLeftCell="B1" workbookViewId="0">
      <pane xSplit="5" topLeftCell="G1" activePane="topRight" state="frozen"/>
      <selection activeCell="B2" sqref="B2"/>
      <selection pane="topRight" activeCell="W4" sqref="W4"/>
    </sheetView>
  </sheetViews>
  <sheetFormatPr defaultColWidth="9" defaultRowHeight="16.5" x14ac:dyDescent="0.25"/>
  <cols>
    <col min="1" max="1" width="20.25" style="21" bestFit="1" customWidth="1"/>
    <col min="2" max="2" width="17" style="21" customWidth="1"/>
    <col min="3" max="3" width="6.75" style="1" bestFit="1" customWidth="1"/>
    <col min="4" max="5" width="6.75" style="21" customWidth="1"/>
    <col min="6" max="6" width="14.5" style="85" bestFit="1" customWidth="1"/>
    <col min="7" max="8" width="6.75" style="30" customWidth="1"/>
    <col min="9" max="9" width="14.25" style="83" customWidth="1"/>
    <col min="10" max="10" width="6.75" style="21" customWidth="1"/>
    <col min="11" max="11" width="7.875" style="30" customWidth="1"/>
    <col min="12" max="12" width="17.625" style="89" customWidth="1"/>
    <col min="13" max="13" width="6.75" style="21" customWidth="1"/>
    <col min="14" max="14" width="6.75" style="30" customWidth="1"/>
    <col min="15" max="15" width="13.875" style="85" bestFit="1" customWidth="1"/>
    <col min="16" max="17" width="6.75" style="30" customWidth="1"/>
    <col min="18" max="18" width="13.25" style="21" bestFit="1" customWidth="1"/>
    <col min="19" max="19" width="6.75" style="21" customWidth="1"/>
    <col min="20" max="20" width="9.5" style="21" bestFit="1" customWidth="1"/>
    <col min="21" max="21" width="12.25" style="31" bestFit="1" customWidth="1"/>
    <col min="22" max="22" width="6.75" style="21" bestFit="1" customWidth="1"/>
    <col min="23" max="23" width="6.75" style="21" customWidth="1"/>
    <col min="24" max="24" width="16.5" style="21" customWidth="1"/>
    <col min="25" max="16384" width="9" style="21"/>
  </cols>
  <sheetData>
    <row r="1" spans="1:24" ht="21" x14ac:dyDescent="0.25">
      <c r="A1" s="156" t="s">
        <v>174</v>
      </c>
      <c r="B1" s="156"/>
      <c r="C1" s="156"/>
      <c r="D1" s="156"/>
      <c r="E1" s="156"/>
      <c r="F1" s="156"/>
      <c r="G1" s="156"/>
      <c r="H1" s="156"/>
      <c r="I1" s="156"/>
      <c r="J1" s="156"/>
      <c r="K1" s="156"/>
      <c r="L1" s="156"/>
      <c r="M1" s="156"/>
      <c r="N1" s="156"/>
      <c r="O1" s="156"/>
      <c r="P1" s="156"/>
      <c r="Q1" s="156"/>
      <c r="R1" s="156"/>
      <c r="S1" s="156"/>
      <c r="T1" s="156"/>
      <c r="U1" s="156"/>
      <c r="V1" s="156"/>
      <c r="W1" s="156"/>
      <c r="X1" s="156"/>
    </row>
    <row r="2" spans="1:24" ht="17.25" thickBot="1" x14ac:dyDescent="0.3"/>
    <row r="3" spans="1:24" s="32" customFormat="1" ht="31.5" customHeight="1" thickTop="1" x14ac:dyDescent="0.25">
      <c r="A3" s="157" t="s">
        <v>175</v>
      </c>
      <c r="B3" s="159" t="s">
        <v>176</v>
      </c>
      <c r="C3" s="153" t="s">
        <v>177</v>
      </c>
      <c r="D3" s="162" t="s">
        <v>178</v>
      </c>
      <c r="E3" s="162"/>
      <c r="F3" s="162"/>
      <c r="G3" s="162" t="s">
        <v>179</v>
      </c>
      <c r="H3" s="162"/>
      <c r="I3" s="162"/>
      <c r="J3" s="153" t="s">
        <v>180</v>
      </c>
      <c r="K3" s="153"/>
      <c r="L3" s="153"/>
      <c r="M3" s="153" t="s">
        <v>181</v>
      </c>
      <c r="N3" s="163"/>
      <c r="O3" s="163"/>
      <c r="P3" s="153" t="s">
        <v>182</v>
      </c>
      <c r="Q3" s="153"/>
      <c r="R3" s="153"/>
      <c r="S3" s="153" t="s">
        <v>183</v>
      </c>
      <c r="T3" s="153"/>
      <c r="U3" s="153"/>
      <c r="V3" s="153" t="s">
        <v>184</v>
      </c>
      <c r="W3" s="153"/>
      <c r="X3" s="154"/>
    </row>
    <row r="4" spans="1:24" s="28" customFormat="1" ht="18.75" x14ac:dyDescent="0.25">
      <c r="A4" s="158"/>
      <c r="B4" s="160"/>
      <c r="C4" s="161"/>
      <c r="D4" s="29" t="s">
        <v>185</v>
      </c>
      <c r="E4" s="108" t="s">
        <v>186</v>
      </c>
      <c r="F4" s="29" t="s">
        <v>187</v>
      </c>
      <c r="G4" s="29" t="s">
        <v>185</v>
      </c>
      <c r="H4" s="108" t="s">
        <v>186</v>
      </c>
      <c r="I4" s="33" t="s">
        <v>188</v>
      </c>
      <c r="J4" s="29" t="s">
        <v>185</v>
      </c>
      <c r="K4" s="108" t="s">
        <v>186</v>
      </c>
      <c r="L4" s="93" t="s">
        <v>188</v>
      </c>
      <c r="M4" s="34" t="s">
        <v>189</v>
      </c>
      <c r="N4" s="108" t="s">
        <v>190</v>
      </c>
      <c r="O4" s="84" t="s">
        <v>188</v>
      </c>
      <c r="P4" s="34" t="s">
        <v>189</v>
      </c>
      <c r="Q4" s="108" t="s">
        <v>190</v>
      </c>
      <c r="R4" s="33" t="s">
        <v>188</v>
      </c>
      <c r="S4" s="35" t="s">
        <v>189</v>
      </c>
      <c r="T4" s="108" t="s">
        <v>190</v>
      </c>
      <c r="U4" s="82" t="s">
        <v>188</v>
      </c>
      <c r="V4" s="34" t="s">
        <v>189</v>
      </c>
      <c r="W4" s="108" t="s">
        <v>190</v>
      </c>
      <c r="X4" s="36" t="s">
        <v>188</v>
      </c>
    </row>
    <row r="5" spans="1:24" s="1" customFormat="1" ht="19.5" x14ac:dyDescent="0.25">
      <c r="A5" s="155" t="s">
        <v>191</v>
      </c>
      <c r="B5" s="37" t="s">
        <v>192</v>
      </c>
      <c r="C5" s="37">
        <v>10</v>
      </c>
      <c r="D5" s="38"/>
      <c r="E5" s="7">
        <v>2</v>
      </c>
      <c r="F5" s="86">
        <v>2286000</v>
      </c>
      <c r="G5" s="39"/>
      <c r="H5" s="56">
        <v>3</v>
      </c>
      <c r="I5" s="59" t="e">
        <f>#REF!</f>
        <v>#REF!</v>
      </c>
      <c r="J5" s="39"/>
      <c r="K5" s="39"/>
      <c r="L5" s="40"/>
      <c r="M5" s="12"/>
      <c r="N5" s="12"/>
      <c r="O5" s="42"/>
      <c r="P5" s="12"/>
      <c r="Q5" s="12"/>
      <c r="R5" s="41"/>
      <c r="S5" s="75"/>
      <c r="T5" s="87">
        <v>3</v>
      </c>
      <c r="U5" s="86">
        <v>172000</v>
      </c>
      <c r="V5" s="80">
        <f>SUM(D5,G5,J5,M5,P5)</f>
        <v>0</v>
      </c>
      <c r="W5" s="39">
        <f>SUM(E5,H5,K5,N5,Q5)</f>
        <v>5</v>
      </c>
      <c r="X5" s="44" t="e">
        <f>SUM(F5,I5,L5,O5,R5)</f>
        <v>#REF!</v>
      </c>
    </row>
    <row r="6" spans="1:24" s="2" customFormat="1" ht="19.5" x14ac:dyDescent="0.25">
      <c r="A6" s="155"/>
      <c r="B6" s="45" t="s">
        <v>193</v>
      </c>
      <c r="C6" s="45">
        <v>16</v>
      </c>
      <c r="D6" s="46"/>
      <c r="E6" s="7">
        <v>6</v>
      </c>
      <c r="F6" s="86">
        <v>7710000</v>
      </c>
      <c r="G6" s="39"/>
      <c r="H6" s="56">
        <v>1</v>
      </c>
      <c r="I6" s="58" t="e">
        <f>#REF!</f>
        <v>#REF!</v>
      </c>
      <c r="J6" s="39"/>
      <c r="K6" s="39"/>
      <c r="L6" s="40"/>
      <c r="M6" s="12"/>
      <c r="N6" s="7">
        <v>1</v>
      </c>
      <c r="O6" s="42">
        <v>680000</v>
      </c>
      <c r="P6" s="39"/>
      <c r="Q6" s="39"/>
      <c r="R6" s="42"/>
      <c r="S6" s="76"/>
      <c r="T6" s="87">
        <v>6</v>
      </c>
      <c r="U6" s="86">
        <v>348000</v>
      </c>
      <c r="V6" s="80">
        <f t="shared" ref="V6:X21" si="0">SUM(D6,G6,J6,M6,P6)</f>
        <v>0</v>
      </c>
      <c r="W6" s="39">
        <f t="shared" si="0"/>
        <v>8</v>
      </c>
      <c r="X6" s="48" t="e">
        <f t="shared" si="0"/>
        <v>#REF!</v>
      </c>
    </row>
    <row r="7" spans="1:24" s="1" customFormat="1" ht="19.5" x14ac:dyDescent="0.25">
      <c r="A7" s="155"/>
      <c r="B7" s="37" t="s">
        <v>194</v>
      </c>
      <c r="C7" s="37">
        <v>10</v>
      </c>
      <c r="D7" s="38"/>
      <c r="E7" s="7">
        <v>4</v>
      </c>
      <c r="F7" s="86">
        <v>6091000</v>
      </c>
      <c r="G7" s="39"/>
      <c r="H7" s="56">
        <v>2</v>
      </c>
      <c r="I7" s="58" t="e">
        <f>#REF!</f>
        <v>#REF!</v>
      </c>
      <c r="J7" s="39"/>
      <c r="K7" s="39"/>
      <c r="L7" s="47"/>
      <c r="M7" s="4"/>
      <c r="N7" s="7">
        <v>1</v>
      </c>
      <c r="O7" s="41">
        <v>865000</v>
      </c>
      <c r="P7" s="39"/>
      <c r="Q7" s="39"/>
      <c r="R7" s="41"/>
      <c r="S7" s="75"/>
      <c r="T7" s="87">
        <v>2</v>
      </c>
      <c r="U7" s="86">
        <v>116000</v>
      </c>
      <c r="V7" s="80">
        <f t="shared" si="0"/>
        <v>0</v>
      </c>
      <c r="W7" s="39">
        <f t="shared" si="0"/>
        <v>7</v>
      </c>
      <c r="X7" s="44" t="e">
        <f t="shared" si="0"/>
        <v>#REF!</v>
      </c>
    </row>
    <row r="8" spans="1:24" s="1" customFormat="1" ht="19.5" x14ac:dyDescent="0.25">
      <c r="A8" s="155"/>
      <c r="B8" s="49" t="s">
        <v>195</v>
      </c>
      <c r="C8" s="37">
        <v>9</v>
      </c>
      <c r="D8" s="38"/>
      <c r="E8" s="7"/>
      <c r="F8" s="88"/>
      <c r="G8" s="39"/>
      <c r="H8" s="39"/>
      <c r="I8" s="42"/>
      <c r="J8" s="39"/>
      <c r="K8" s="39"/>
      <c r="L8" s="40"/>
      <c r="M8" s="39"/>
      <c r="N8" s="39"/>
      <c r="O8" s="42"/>
      <c r="P8" s="39"/>
      <c r="Q8" s="39"/>
      <c r="R8" s="41"/>
      <c r="S8" s="75"/>
      <c r="T8" s="87">
        <v>1</v>
      </c>
      <c r="U8" s="86">
        <v>58000</v>
      </c>
      <c r="V8" s="80">
        <f t="shared" si="0"/>
        <v>0</v>
      </c>
      <c r="W8" s="39">
        <f t="shared" si="0"/>
        <v>0</v>
      </c>
      <c r="X8" s="44">
        <f t="shared" si="0"/>
        <v>0</v>
      </c>
    </row>
    <row r="9" spans="1:24" s="2" customFormat="1" ht="19.5" x14ac:dyDescent="0.25">
      <c r="A9" s="155"/>
      <c r="B9" s="45" t="s">
        <v>196</v>
      </c>
      <c r="C9" s="45">
        <v>13</v>
      </c>
      <c r="D9" s="38"/>
      <c r="E9" s="7">
        <v>3</v>
      </c>
      <c r="F9" s="86">
        <v>5177000</v>
      </c>
      <c r="G9" s="39"/>
      <c r="H9" s="56">
        <v>2</v>
      </c>
      <c r="I9" s="58" t="e">
        <f>#REF!</f>
        <v>#REF!</v>
      </c>
      <c r="J9" s="39"/>
      <c r="K9" s="39"/>
      <c r="L9" s="40"/>
      <c r="M9" s="12"/>
      <c r="N9" s="12"/>
      <c r="O9" s="42"/>
      <c r="P9" s="39"/>
      <c r="Q9" s="39"/>
      <c r="R9" s="42"/>
      <c r="S9" s="75"/>
      <c r="T9" s="87">
        <v>3</v>
      </c>
      <c r="U9" s="86">
        <v>174000</v>
      </c>
      <c r="V9" s="80">
        <f t="shared" si="0"/>
        <v>0</v>
      </c>
      <c r="W9" s="39">
        <f t="shared" si="0"/>
        <v>5</v>
      </c>
      <c r="X9" s="44" t="e">
        <f t="shared" si="0"/>
        <v>#REF!</v>
      </c>
    </row>
    <row r="10" spans="1:24" s="1" customFormat="1" ht="19.5" x14ac:dyDescent="0.25">
      <c r="A10" s="155"/>
      <c r="B10" s="37" t="s">
        <v>197</v>
      </c>
      <c r="C10" s="37">
        <v>26</v>
      </c>
      <c r="D10" s="38"/>
      <c r="E10" s="7">
        <v>7</v>
      </c>
      <c r="F10" s="86">
        <v>7769000</v>
      </c>
      <c r="G10" s="39"/>
      <c r="H10" s="56">
        <v>1</v>
      </c>
      <c r="I10" s="58" t="e">
        <f>#REF!</f>
        <v>#REF!</v>
      </c>
      <c r="J10" s="39"/>
      <c r="K10" s="39"/>
      <c r="L10" s="40"/>
      <c r="M10" s="12"/>
      <c r="N10" s="7">
        <v>1</v>
      </c>
      <c r="O10" s="42">
        <v>560000</v>
      </c>
      <c r="P10" s="39"/>
      <c r="Q10" s="39"/>
      <c r="R10" s="41"/>
      <c r="S10" s="75"/>
      <c r="T10" s="87">
        <v>2</v>
      </c>
      <c r="U10" s="86">
        <v>116000</v>
      </c>
      <c r="V10" s="80">
        <f t="shared" si="0"/>
        <v>0</v>
      </c>
      <c r="W10" s="39">
        <f t="shared" si="0"/>
        <v>9</v>
      </c>
      <c r="X10" s="44" t="e">
        <f t="shared" si="0"/>
        <v>#REF!</v>
      </c>
    </row>
    <row r="11" spans="1:24" s="1" customFormat="1" ht="19.5" x14ac:dyDescent="0.25">
      <c r="A11" s="155"/>
      <c r="B11" s="50" t="s">
        <v>198</v>
      </c>
      <c r="C11" s="50">
        <f>SUM(C5:C10)</f>
        <v>84</v>
      </c>
      <c r="D11" s="51">
        <f>SUM(D5:D10)</f>
        <v>0</v>
      </c>
      <c r="E11" s="51">
        <f t="shared" ref="E11:L11" si="1">SUM(E5:E10)</f>
        <v>22</v>
      </c>
      <c r="F11" s="52">
        <f t="shared" si="1"/>
        <v>29033000</v>
      </c>
      <c r="G11" s="51">
        <f t="shared" si="1"/>
        <v>0</v>
      </c>
      <c r="H11" s="51">
        <f>SUM(H5:H10)</f>
        <v>9</v>
      </c>
      <c r="I11" s="52" t="e">
        <f t="shared" si="1"/>
        <v>#REF!</v>
      </c>
      <c r="J11" s="51">
        <f t="shared" si="1"/>
        <v>0</v>
      </c>
      <c r="K11" s="51">
        <f t="shared" si="1"/>
        <v>0</v>
      </c>
      <c r="L11" s="90">
        <f t="shared" si="1"/>
        <v>0</v>
      </c>
      <c r="M11" s="51">
        <f t="shared" ref="M11" si="2">SUM(M5:M10)</f>
        <v>0</v>
      </c>
      <c r="N11" s="51">
        <f t="shared" ref="N11" si="3">SUM(N5:N10)</f>
        <v>3</v>
      </c>
      <c r="O11" s="52">
        <f t="shared" ref="O11" si="4">SUM(O5:O10)</f>
        <v>2105000</v>
      </c>
      <c r="P11" s="51">
        <f t="shared" ref="P11" si="5">SUM(P5:P10)</f>
        <v>0</v>
      </c>
      <c r="Q11" s="51">
        <f t="shared" ref="Q11" si="6">SUM(Q5:Q10)</f>
        <v>0</v>
      </c>
      <c r="R11" s="51">
        <f t="shared" ref="R11" si="7">SUM(R5:R10)</f>
        <v>0</v>
      </c>
      <c r="S11" s="77">
        <f t="shared" ref="S11" si="8">SUM(S5:S10)</f>
        <v>0</v>
      </c>
      <c r="T11" s="51">
        <f t="shared" ref="T11" si="9">SUM(T5:T10)</f>
        <v>17</v>
      </c>
      <c r="U11" s="51">
        <f t="shared" ref="U11" si="10">SUM(U5:U10)</f>
        <v>984000</v>
      </c>
      <c r="V11" s="81">
        <f t="shared" ref="V11" si="11">SUM(V5:V10)</f>
        <v>0</v>
      </c>
      <c r="W11" s="51">
        <f>SUM(W5:W10)</f>
        <v>34</v>
      </c>
      <c r="X11" s="53" t="e">
        <f>SUM(X5:X10)</f>
        <v>#REF!</v>
      </c>
    </row>
    <row r="12" spans="1:24" s="2" customFormat="1" ht="19.5" x14ac:dyDescent="0.25">
      <c r="A12" s="155" t="s">
        <v>199</v>
      </c>
      <c r="B12" s="45" t="s">
        <v>200</v>
      </c>
      <c r="C12" s="37">
        <v>26</v>
      </c>
      <c r="D12" s="54"/>
      <c r="E12" s="7">
        <v>3</v>
      </c>
      <c r="F12" s="86">
        <v>4111000</v>
      </c>
      <c r="G12" s="12"/>
      <c r="H12" s="39"/>
      <c r="I12" s="42"/>
      <c r="J12" s="39"/>
      <c r="K12" s="56">
        <v>2</v>
      </c>
      <c r="L12" s="94">
        <v>1892000</v>
      </c>
      <c r="M12" s="12"/>
      <c r="N12" s="12"/>
      <c r="O12" s="42"/>
      <c r="P12" s="39"/>
      <c r="Q12" s="39"/>
      <c r="R12" s="42"/>
      <c r="S12" s="75"/>
      <c r="T12" s="87">
        <v>3</v>
      </c>
      <c r="U12" s="86">
        <v>174000</v>
      </c>
      <c r="V12" s="80">
        <f t="shared" ref="V12:V15" si="12">SUM(D12,G12,J12,M12,P12)</f>
        <v>0</v>
      </c>
      <c r="W12" s="39">
        <f t="shared" si="0"/>
        <v>5</v>
      </c>
      <c r="X12" s="44">
        <f t="shared" si="0"/>
        <v>6003000</v>
      </c>
    </row>
    <row r="13" spans="1:24" s="1" customFormat="1" ht="19.5" x14ac:dyDescent="0.25">
      <c r="A13" s="155"/>
      <c r="B13" s="37" t="s">
        <v>201</v>
      </c>
      <c r="C13" s="37">
        <v>21</v>
      </c>
      <c r="D13" s="55"/>
      <c r="E13" s="7">
        <v>7</v>
      </c>
      <c r="F13" s="86">
        <v>7249000</v>
      </c>
      <c r="G13" s="39"/>
      <c r="H13" s="39"/>
      <c r="I13" s="42"/>
      <c r="J13" s="39"/>
      <c r="K13" s="56">
        <v>1</v>
      </c>
      <c r="L13" s="57">
        <v>1160000</v>
      </c>
      <c r="M13" s="12"/>
      <c r="N13" s="7">
        <v>1</v>
      </c>
      <c r="O13" s="42">
        <v>586000</v>
      </c>
      <c r="P13" s="39"/>
      <c r="Q13" s="39"/>
      <c r="R13" s="42"/>
      <c r="S13" s="75"/>
      <c r="T13" s="87">
        <v>2</v>
      </c>
      <c r="U13" s="86">
        <v>116000</v>
      </c>
      <c r="V13" s="80">
        <f t="shared" si="12"/>
        <v>0</v>
      </c>
      <c r="W13" s="39">
        <f t="shared" si="0"/>
        <v>9</v>
      </c>
      <c r="X13" s="44">
        <f t="shared" si="0"/>
        <v>8995000</v>
      </c>
    </row>
    <row r="14" spans="1:24" s="1" customFormat="1" ht="19.5" x14ac:dyDescent="0.25">
      <c r="A14" s="155"/>
      <c r="B14" s="49" t="s">
        <v>202</v>
      </c>
      <c r="C14" s="37">
        <v>14</v>
      </c>
      <c r="D14" s="55"/>
      <c r="E14" s="7">
        <v>5</v>
      </c>
      <c r="F14" s="86">
        <v>7394000</v>
      </c>
      <c r="G14" s="39"/>
      <c r="H14" s="56">
        <v>2</v>
      </c>
      <c r="I14" s="58" t="e">
        <f>#REF!</f>
        <v>#REF!</v>
      </c>
      <c r="J14" s="39"/>
      <c r="K14" s="56">
        <v>1</v>
      </c>
      <c r="L14" s="57">
        <v>971000</v>
      </c>
      <c r="M14" s="12"/>
      <c r="N14" s="12"/>
      <c r="O14" s="42"/>
      <c r="P14" s="12"/>
      <c r="Q14" s="12"/>
      <c r="R14" s="42"/>
      <c r="S14" s="75"/>
      <c r="T14" s="87">
        <v>2</v>
      </c>
      <c r="U14" s="86">
        <v>116000</v>
      </c>
      <c r="V14" s="80">
        <f t="shared" si="12"/>
        <v>0</v>
      </c>
      <c r="W14" s="39">
        <f t="shared" si="0"/>
        <v>8</v>
      </c>
      <c r="X14" s="44" t="e">
        <f t="shared" si="0"/>
        <v>#REF!</v>
      </c>
    </row>
    <row r="15" spans="1:24" s="1" customFormat="1" ht="19.5" x14ac:dyDescent="0.25">
      <c r="A15" s="155"/>
      <c r="B15" s="37" t="s">
        <v>203</v>
      </c>
      <c r="C15" s="37">
        <v>9</v>
      </c>
      <c r="D15" s="55"/>
      <c r="E15" s="7">
        <v>4</v>
      </c>
      <c r="F15" s="86">
        <v>3252000</v>
      </c>
      <c r="G15" s="12"/>
      <c r="H15" s="56">
        <v>1</v>
      </c>
      <c r="I15" s="58" t="e">
        <f>#REF!</f>
        <v>#REF!</v>
      </c>
      <c r="J15" s="39"/>
      <c r="K15" s="39"/>
      <c r="L15" s="40"/>
      <c r="M15" s="12"/>
      <c r="N15" s="12"/>
      <c r="O15" s="42"/>
      <c r="P15" s="12"/>
      <c r="Q15" s="12"/>
      <c r="R15" s="42"/>
      <c r="S15" s="78"/>
      <c r="T15" s="87"/>
      <c r="U15" s="88"/>
      <c r="V15" s="80">
        <f t="shared" si="12"/>
        <v>0</v>
      </c>
      <c r="W15" s="39">
        <f t="shared" si="0"/>
        <v>5</v>
      </c>
      <c r="X15" s="44" t="e">
        <f t="shared" si="0"/>
        <v>#REF!</v>
      </c>
    </row>
    <row r="16" spans="1:24" s="1" customFormat="1" ht="19.5" x14ac:dyDescent="0.25">
      <c r="A16" s="155"/>
      <c r="B16" s="50" t="s">
        <v>198</v>
      </c>
      <c r="C16" s="50">
        <f>SUM(C12:C15)</f>
        <v>70</v>
      </c>
      <c r="D16" s="51">
        <f>SUM(D12:D15)</f>
        <v>0</v>
      </c>
      <c r="E16" s="51">
        <f t="shared" ref="E16:U16" si="13">SUM(E12:E15)</f>
        <v>19</v>
      </c>
      <c r="F16" s="52">
        <f t="shared" si="13"/>
        <v>22006000</v>
      </c>
      <c r="G16" s="51">
        <f t="shared" si="13"/>
        <v>0</v>
      </c>
      <c r="H16" s="51">
        <f t="shared" si="13"/>
        <v>3</v>
      </c>
      <c r="I16" s="52" t="e">
        <f t="shared" si="13"/>
        <v>#REF!</v>
      </c>
      <c r="J16" s="51">
        <f t="shared" si="13"/>
        <v>0</v>
      </c>
      <c r="K16" s="51">
        <f t="shared" si="13"/>
        <v>4</v>
      </c>
      <c r="L16" s="90">
        <f t="shared" si="13"/>
        <v>4023000</v>
      </c>
      <c r="M16" s="51">
        <f t="shared" si="13"/>
        <v>0</v>
      </c>
      <c r="N16" s="51">
        <f t="shared" si="13"/>
        <v>1</v>
      </c>
      <c r="O16" s="52">
        <f t="shared" si="13"/>
        <v>586000</v>
      </c>
      <c r="P16" s="51">
        <f t="shared" si="13"/>
        <v>0</v>
      </c>
      <c r="Q16" s="51">
        <f t="shared" si="13"/>
        <v>0</v>
      </c>
      <c r="R16" s="51">
        <f t="shared" si="13"/>
        <v>0</v>
      </c>
      <c r="S16" s="77">
        <f t="shared" si="13"/>
        <v>0</v>
      </c>
      <c r="T16" s="51">
        <f t="shared" si="13"/>
        <v>7</v>
      </c>
      <c r="U16" s="51">
        <f t="shared" si="13"/>
        <v>406000</v>
      </c>
      <c r="V16" s="81">
        <f t="shared" ref="V16" si="14">SUM(V12:V15)</f>
        <v>0</v>
      </c>
      <c r="W16" s="51">
        <f>SUM(W12:W15)</f>
        <v>27</v>
      </c>
      <c r="X16" s="53" t="e">
        <f>SUM(X12:X15)</f>
        <v>#REF!</v>
      </c>
    </row>
    <row r="17" spans="1:24" s="2" customFormat="1" ht="19.5" x14ac:dyDescent="0.25">
      <c r="A17" s="155" t="s">
        <v>204</v>
      </c>
      <c r="B17" s="45" t="s">
        <v>205</v>
      </c>
      <c r="C17" s="45">
        <v>20</v>
      </c>
      <c r="D17" s="55"/>
      <c r="E17" s="7">
        <v>4</v>
      </c>
      <c r="F17" s="86">
        <v>2911000</v>
      </c>
      <c r="G17" s="39"/>
      <c r="H17" s="56">
        <v>3</v>
      </c>
      <c r="I17" s="58" t="e">
        <f>#REF!</f>
        <v>#REF!</v>
      </c>
      <c r="J17" s="39"/>
      <c r="K17" s="56">
        <v>1</v>
      </c>
      <c r="L17" s="57">
        <v>55000</v>
      </c>
      <c r="M17" s="12"/>
      <c r="N17" s="12"/>
      <c r="O17" s="42"/>
      <c r="P17" s="12"/>
      <c r="Q17" s="39"/>
      <c r="R17" s="42"/>
      <c r="S17" s="75"/>
      <c r="T17" s="87">
        <v>7</v>
      </c>
      <c r="U17" s="86">
        <v>364200</v>
      </c>
      <c r="V17" s="80">
        <f t="shared" ref="V17:V19" si="15">SUM(D17,G17,J17,M17,P17)</f>
        <v>0</v>
      </c>
      <c r="W17" s="39">
        <f t="shared" si="0"/>
        <v>8</v>
      </c>
      <c r="X17" s="44" t="e">
        <f t="shared" si="0"/>
        <v>#REF!</v>
      </c>
    </row>
    <row r="18" spans="1:24" s="1" customFormat="1" ht="19.5" x14ac:dyDescent="0.25">
      <c r="A18" s="155"/>
      <c r="B18" s="37" t="s">
        <v>206</v>
      </c>
      <c r="C18" s="45">
        <v>14</v>
      </c>
      <c r="D18" s="55"/>
      <c r="E18" s="7">
        <v>1</v>
      </c>
      <c r="F18" s="86">
        <v>595000</v>
      </c>
      <c r="G18" s="39"/>
      <c r="H18" s="39"/>
      <c r="I18" s="42"/>
      <c r="J18" s="39"/>
      <c r="K18" s="39"/>
      <c r="L18" s="40"/>
      <c r="M18" s="12"/>
      <c r="N18" s="12"/>
      <c r="O18" s="42"/>
      <c r="P18" s="12"/>
      <c r="Q18" s="12"/>
      <c r="R18" s="42"/>
      <c r="S18" s="75"/>
      <c r="T18" s="87">
        <v>2</v>
      </c>
      <c r="U18" s="86">
        <v>102000</v>
      </c>
      <c r="V18" s="80">
        <f t="shared" si="15"/>
        <v>0</v>
      </c>
      <c r="W18" s="39">
        <f t="shared" si="0"/>
        <v>1</v>
      </c>
      <c r="X18" s="44">
        <f t="shared" si="0"/>
        <v>595000</v>
      </c>
    </row>
    <row r="19" spans="1:24" s="1" customFormat="1" ht="19.5" x14ac:dyDescent="0.25">
      <c r="A19" s="155"/>
      <c r="B19" s="37" t="s">
        <v>207</v>
      </c>
      <c r="C19" s="45">
        <v>8</v>
      </c>
      <c r="D19" s="55"/>
      <c r="E19" s="7">
        <v>1</v>
      </c>
      <c r="F19" s="86">
        <v>736000</v>
      </c>
      <c r="G19" s="39"/>
      <c r="H19" s="39"/>
      <c r="I19" s="42"/>
      <c r="J19" s="39"/>
      <c r="K19" s="39"/>
      <c r="L19" s="40"/>
      <c r="M19" s="12"/>
      <c r="N19" s="12"/>
      <c r="O19" s="42"/>
      <c r="P19" s="12"/>
      <c r="Q19" s="12"/>
      <c r="R19" s="42"/>
      <c r="S19" s="75"/>
      <c r="T19" s="43"/>
      <c r="U19" s="41"/>
      <c r="V19" s="80">
        <f t="shared" si="15"/>
        <v>0</v>
      </c>
      <c r="W19" s="39">
        <f t="shared" si="0"/>
        <v>1</v>
      </c>
      <c r="X19" s="44">
        <f t="shared" si="0"/>
        <v>736000</v>
      </c>
    </row>
    <row r="20" spans="1:24" s="1" customFormat="1" ht="19.5" x14ac:dyDescent="0.25">
      <c r="A20" s="155"/>
      <c r="B20" s="50" t="s">
        <v>198</v>
      </c>
      <c r="C20" s="50">
        <f t="shared" ref="C20:V20" si="16">SUM(C17:C19)</f>
        <v>42</v>
      </c>
      <c r="D20" s="51">
        <f>SUM(D17:D19)</f>
        <v>0</v>
      </c>
      <c r="E20" s="51">
        <f t="shared" ref="E20:U20" si="17">SUM(E17:E19)</f>
        <v>6</v>
      </c>
      <c r="F20" s="52">
        <f t="shared" si="17"/>
        <v>4242000</v>
      </c>
      <c r="G20" s="51">
        <f t="shared" si="17"/>
        <v>0</v>
      </c>
      <c r="H20" s="51">
        <f t="shared" si="17"/>
        <v>3</v>
      </c>
      <c r="I20" s="52" t="e">
        <f t="shared" si="17"/>
        <v>#REF!</v>
      </c>
      <c r="J20" s="51">
        <f t="shared" si="17"/>
        <v>0</v>
      </c>
      <c r="K20" s="51">
        <f t="shared" si="17"/>
        <v>1</v>
      </c>
      <c r="L20" s="90">
        <f t="shared" si="17"/>
        <v>55000</v>
      </c>
      <c r="M20" s="51">
        <f t="shared" si="17"/>
        <v>0</v>
      </c>
      <c r="N20" s="51">
        <f t="shared" si="17"/>
        <v>0</v>
      </c>
      <c r="O20" s="52">
        <f t="shared" si="17"/>
        <v>0</v>
      </c>
      <c r="P20" s="51">
        <f t="shared" si="17"/>
        <v>0</v>
      </c>
      <c r="Q20" s="51">
        <f t="shared" si="17"/>
        <v>0</v>
      </c>
      <c r="R20" s="51">
        <f t="shared" si="17"/>
        <v>0</v>
      </c>
      <c r="S20" s="77">
        <f t="shared" si="17"/>
        <v>0</v>
      </c>
      <c r="T20" s="51">
        <f t="shared" si="17"/>
        <v>9</v>
      </c>
      <c r="U20" s="51">
        <f t="shared" si="17"/>
        <v>466200</v>
      </c>
      <c r="V20" s="81">
        <f t="shared" si="16"/>
        <v>0</v>
      </c>
      <c r="W20" s="51">
        <f>SUM(W17:W19)</f>
        <v>10</v>
      </c>
      <c r="X20" s="53" t="e">
        <f>SUM(X17:X19)</f>
        <v>#REF!</v>
      </c>
    </row>
    <row r="21" spans="1:24" s="1" customFormat="1" ht="19.5" x14ac:dyDescent="0.25">
      <c r="A21" s="155" t="s">
        <v>208</v>
      </c>
      <c r="B21" s="37" t="s">
        <v>209</v>
      </c>
      <c r="C21" s="37">
        <v>9</v>
      </c>
      <c r="D21" s="55"/>
      <c r="E21" s="7">
        <v>2</v>
      </c>
      <c r="F21" s="86">
        <v>1553000</v>
      </c>
      <c r="G21" s="39"/>
      <c r="H21" s="39"/>
      <c r="I21" s="42"/>
      <c r="J21" s="12"/>
      <c r="K21" s="56">
        <v>1</v>
      </c>
      <c r="L21" s="57">
        <v>639000</v>
      </c>
      <c r="M21" s="12"/>
      <c r="N21" s="12"/>
      <c r="O21" s="42"/>
      <c r="P21" s="12"/>
      <c r="Q21" s="12"/>
      <c r="R21" s="42"/>
      <c r="S21" s="75"/>
      <c r="T21" s="87">
        <v>3</v>
      </c>
      <c r="U21" s="86">
        <v>169000</v>
      </c>
      <c r="V21" s="80">
        <f t="shared" ref="V21:X34" si="18">SUM(D21,G21,J21,M21,P21)</f>
        <v>0</v>
      </c>
      <c r="W21" s="39">
        <f t="shared" si="0"/>
        <v>3</v>
      </c>
      <c r="X21" s="44">
        <f t="shared" si="0"/>
        <v>2192000</v>
      </c>
    </row>
    <row r="22" spans="1:24" s="1" customFormat="1" ht="19.5" x14ac:dyDescent="0.25">
      <c r="A22" s="155"/>
      <c r="B22" s="37" t="s">
        <v>210</v>
      </c>
      <c r="C22" s="37">
        <v>10</v>
      </c>
      <c r="D22" s="55"/>
      <c r="E22" s="7">
        <v>1</v>
      </c>
      <c r="F22" s="86">
        <v>1070000</v>
      </c>
      <c r="G22" s="12"/>
      <c r="H22" s="12"/>
      <c r="I22" s="42"/>
      <c r="J22" s="39"/>
      <c r="K22" s="56">
        <v>1</v>
      </c>
      <c r="L22" s="57">
        <v>880000</v>
      </c>
      <c r="M22" s="12"/>
      <c r="N22" s="12"/>
      <c r="O22" s="42"/>
      <c r="P22" s="12"/>
      <c r="Q22" s="12"/>
      <c r="R22" s="42"/>
      <c r="S22" s="75"/>
      <c r="T22" s="87">
        <v>6</v>
      </c>
      <c r="U22" s="86">
        <v>345000</v>
      </c>
      <c r="V22" s="80">
        <f t="shared" si="18"/>
        <v>0</v>
      </c>
      <c r="W22" s="39">
        <f t="shared" si="18"/>
        <v>2</v>
      </c>
      <c r="X22" s="44">
        <f t="shared" si="18"/>
        <v>1950000</v>
      </c>
    </row>
    <row r="23" spans="1:24" s="1" customFormat="1" ht="19.5" x14ac:dyDescent="0.25">
      <c r="A23" s="155"/>
      <c r="B23" s="49" t="s">
        <v>211</v>
      </c>
      <c r="C23" s="37">
        <v>2</v>
      </c>
      <c r="D23" s="55"/>
      <c r="E23" s="39"/>
      <c r="F23" s="42"/>
      <c r="G23" s="12"/>
      <c r="H23" s="12"/>
      <c r="I23" s="42"/>
      <c r="J23" s="39"/>
      <c r="K23" s="39"/>
      <c r="L23" s="40"/>
      <c r="M23" s="12"/>
      <c r="N23" s="12"/>
      <c r="O23" s="42"/>
      <c r="P23" s="12"/>
      <c r="Q23" s="12"/>
      <c r="R23" s="42"/>
      <c r="S23" s="75"/>
      <c r="T23" s="43"/>
      <c r="U23" s="41"/>
      <c r="V23" s="80">
        <f t="shared" si="18"/>
        <v>0</v>
      </c>
      <c r="W23" s="39">
        <f t="shared" si="18"/>
        <v>0</v>
      </c>
      <c r="X23" s="44">
        <f t="shared" si="18"/>
        <v>0</v>
      </c>
    </row>
    <row r="24" spans="1:24" s="1" customFormat="1" ht="19.5" x14ac:dyDescent="0.25">
      <c r="A24" s="155"/>
      <c r="B24" s="50" t="s">
        <v>198</v>
      </c>
      <c r="C24" s="50">
        <f>SUM(C21:C23)</f>
        <v>21</v>
      </c>
      <c r="D24" s="51">
        <f>SUM(D21:D23)</f>
        <v>0</v>
      </c>
      <c r="E24" s="51">
        <f t="shared" ref="E24:U24" si="19">SUM(E21:E23)</f>
        <v>3</v>
      </c>
      <c r="F24" s="52">
        <f t="shared" si="19"/>
        <v>2623000</v>
      </c>
      <c r="G24" s="51">
        <f t="shared" si="19"/>
        <v>0</v>
      </c>
      <c r="H24" s="51">
        <f t="shared" si="19"/>
        <v>0</v>
      </c>
      <c r="I24" s="52">
        <f t="shared" si="19"/>
        <v>0</v>
      </c>
      <c r="J24" s="51">
        <f t="shared" si="19"/>
        <v>0</v>
      </c>
      <c r="K24" s="51">
        <f t="shared" si="19"/>
        <v>2</v>
      </c>
      <c r="L24" s="90">
        <f t="shared" si="19"/>
        <v>1519000</v>
      </c>
      <c r="M24" s="51">
        <f t="shared" si="19"/>
        <v>0</v>
      </c>
      <c r="N24" s="51">
        <f t="shared" si="19"/>
        <v>0</v>
      </c>
      <c r="O24" s="52">
        <f t="shared" si="19"/>
        <v>0</v>
      </c>
      <c r="P24" s="51">
        <f t="shared" si="19"/>
        <v>0</v>
      </c>
      <c r="Q24" s="51">
        <f t="shared" si="19"/>
        <v>0</v>
      </c>
      <c r="R24" s="51">
        <f t="shared" si="19"/>
        <v>0</v>
      </c>
      <c r="S24" s="77">
        <f t="shared" si="19"/>
        <v>0</v>
      </c>
      <c r="T24" s="51">
        <f t="shared" si="19"/>
        <v>9</v>
      </c>
      <c r="U24" s="51">
        <f t="shared" si="19"/>
        <v>514000</v>
      </c>
      <c r="V24" s="81">
        <f t="shared" ref="V24" si="20">SUM(V21:V23)</f>
        <v>0</v>
      </c>
      <c r="W24" s="51">
        <f>SUM(W21:W23)</f>
        <v>5</v>
      </c>
      <c r="X24" s="53">
        <f>SUM(X21:X23)</f>
        <v>4142000</v>
      </c>
    </row>
    <row r="25" spans="1:24" s="1" customFormat="1" ht="19.5" x14ac:dyDescent="0.25">
      <c r="A25" s="155" t="s">
        <v>212</v>
      </c>
      <c r="B25" s="37" t="s">
        <v>213</v>
      </c>
      <c r="C25" s="45">
        <v>5</v>
      </c>
      <c r="D25" s="55"/>
      <c r="E25" s="39"/>
      <c r="F25" s="42"/>
      <c r="G25" s="39"/>
      <c r="H25" s="39"/>
      <c r="I25" s="42"/>
      <c r="J25" s="39"/>
      <c r="K25" s="39"/>
      <c r="L25" s="40"/>
      <c r="M25" s="12"/>
      <c r="N25" s="12"/>
      <c r="O25" s="42"/>
      <c r="P25" s="12"/>
      <c r="Q25" s="12"/>
      <c r="R25" s="42"/>
      <c r="S25" s="75"/>
      <c r="T25" s="43"/>
      <c r="U25" s="41"/>
      <c r="V25" s="80">
        <f t="shared" ref="V25:V27" si="21">SUM(D25,G25,J25,M25,P25)</f>
        <v>0</v>
      </c>
      <c r="W25" s="39">
        <f t="shared" si="18"/>
        <v>0</v>
      </c>
      <c r="X25" s="44">
        <f t="shared" si="18"/>
        <v>0</v>
      </c>
    </row>
    <row r="26" spans="1:24" s="1" customFormat="1" ht="19.5" x14ac:dyDescent="0.25">
      <c r="A26" s="155"/>
      <c r="B26" s="60" t="s">
        <v>214</v>
      </c>
      <c r="C26" s="45">
        <v>8</v>
      </c>
      <c r="D26" s="55"/>
      <c r="E26" s="7">
        <v>1</v>
      </c>
      <c r="F26" s="86">
        <v>782000</v>
      </c>
      <c r="G26" s="39"/>
      <c r="H26" s="39"/>
      <c r="I26" s="42"/>
      <c r="J26" s="39"/>
      <c r="K26" s="56">
        <v>2</v>
      </c>
      <c r="L26" s="57">
        <v>1639000</v>
      </c>
      <c r="M26" s="12"/>
      <c r="N26" s="12"/>
      <c r="O26" s="42"/>
      <c r="P26" s="12"/>
      <c r="Q26" s="12"/>
      <c r="R26" s="42"/>
      <c r="S26" s="75"/>
      <c r="T26" s="87">
        <v>6</v>
      </c>
      <c r="U26" s="86">
        <v>340000</v>
      </c>
      <c r="V26" s="80">
        <f t="shared" si="21"/>
        <v>0</v>
      </c>
      <c r="W26" s="39">
        <f t="shared" si="18"/>
        <v>3</v>
      </c>
      <c r="X26" s="44">
        <f t="shared" si="18"/>
        <v>2421000</v>
      </c>
    </row>
    <row r="27" spans="1:24" s="1" customFormat="1" ht="19.5" x14ac:dyDescent="0.25">
      <c r="A27" s="155"/>
      <c r="B27" s="60" t="s">
        <v>215</v>
      </c>
      <c r="C27" s="45">
        <v>7</v>
      </c>
      <c r="D27" s="55"/>
      <c r="E27" s="39"/>
      <c r="F27" s="42"/>
      <c r="G27" s="39"/>
      <c r="H27" s="39"/>
      <c r="I27" s="42"/>
      <c r="J27" s="39"/>
      <c r="K27" s="39"/>
      <c r="L27" s="40"/>
      <c r="M27" s="12"/>
      <c r="N27" s="12"/>
      <c r="O27" s="42"/>
      <c r="P27" s="12"/>
      <c r="Q27" s="12"/>
      <c r="R27" s="42"/>
      <c r="S27" s="79"/>
      <c r="T27" s="87">
        <v>3</v>
      </c>
      <c r="U27" s="86">
        <v>155000</v>
      </c>
      <c r="V27" s="80">
        <f t="shared" si="21"/>
        <v>0</v>
      </c>
      <c r="W27" s="39">
        <f t="shared" si="18"/>
        <v>0</v>
      </c>
      <c r="X27" s="44">
        <f t="shared" si="18"/>
        <v>0</v>
      </c>
    </row>
    <row r="28" spans="1:24" s="1" customFormat="1" ht="19.5" x14ac:dyDescent="0.25">
      <c r="A28" s="155"/>
      <c r="B28" s="50" t="s">
        <v>198</v>
      </c>
      <c r="C28" s="50">
        <f>SUM(C25:C27)</f>
        <v>20</v>
      </c>
      <c r="D28" s="51">
        <f>SUM(D25:D27)</f>
        <v>0</v>
      </c>
      <c r="E28" s="51">
        <f t="shared" ref="E28:U28" si="22">SUM(E25:E27)</f>
        <v>1</v>
      </c>
      <c r="F28" s="52">
        <f t="shared" si="22"/>
        <v>782000</v>
      </c>
      <c r="G28" s="51">
        <f t="shared" si="22"/>
        <v>0</v>
      </c>
      <c r="H28" s="51">
        <f t="shared" si="22"/>
        <v>0</v>
      </c>
      <c r="I28" s="52">
        <f t="shared" si="22"/>
        <v>0</v>
      </c>
      <c r="J28" s="51">
        <f t="shared" si="22"/>
        <v>0</v>
      </c>
      <c r="K28" s="51">
        <f t="shared" si="22"/>
        <v>2</v>
      </c>
      <c r="L28" s="90">
        <f t="shared" si="22"/>
        <v>1639000</v>
      </c>
      <c r="M28" s="51">
        <f t="shared" si="22"/>
        <v>0</v>
      </c>
      <c r="N28" s="51">
        <f t="shared" si="22"/>
        <v>0</v>
      </c>
      <c r="O28" s="52">
        <f t="shared" si="22"/>
        <v>0</v>
      </c>
      <c r="P28" s="51">
        <f t="shared" si="22"/>
        <v>0</v>
      </c>
      <c r="Q28" s="51">
        <f t="shared" si="22"/>
        <v>0</v>
      </c>
      <c r="R28" s="51">
        <f t="shared" si="22"/>
        <v>0</v>
      </c>
      <c r="S28" s="77">
        <f t="shared" si="22"/>
        <v>0</v>
      </c>
      <c r="T28" s="51">
        <f t="shared" si="22"/>
        <v>9</v>
      </c>
      <c r="U28" s="51">
        <f t="shared" si="22"/>
        <v>495000</v>
      </c>
      <c r="V28" s="81">
        <f t="shared" ref="V28" si="23">SUM(V25:V27)</f>
        <v>0</v>
      </c>
      <c r="W28" s="51">
        <f>SUM(W25:W27)</f>
        <v>3</v>
      </c>
      <c r="X28" s="53">
        <f>SUM(X25:X27)</f>
        <v>2421000</v>
      </c>
    </row>
    <row r="29" spans="1:24" s="1" customFormat="1" ht="19.5" x14ac:dyDescent="0.25">
      <c r="A29" s="149" t="s">
        <v>216</v>
      </c>
      <c r="B29" s="37" t="s">
        <v>217</v>
      </c>
      <c r="C29" s="45">
        <v>8</v>
      </c>
      <c r="D29" s="55"/>
      <c r="E29" s="7">
        <v>2</v>
      </c>
      <c r="F29" s="86">
        <v>1477000</v>
      </c>
      <c r="G29" s="12"/>
      <c r="H29" s="39"/>
      <c r="I29" s="42"/>
      <c r="J29" s="12"/>
      <c r="K29" s="39"/>
      <c r="L29" s="40"/>
      <c r="M29" s="12"/>
      <c r="N29" s="12"/>
      <c r="O29" s="42"/>
      <c r="P29" s="12"/>
      <c r="Q29" s="12"/>
      <c r="R29" s="42"/>
      <c r="S29" s="75"/>
      <c r="T29" s="43"/>
      <c r="U29" s="41"/>
      <c r="V29" s="80">
        <f>SUM(D29,G29,J29,M29,P29)</f>
        <v>0</v>
      </c>
      <c r="W29" s="39">
        <f t="shared" si="18"/>
        <v>2</v>
      </c>
      <c r="X29" s="44">
        <f t="shared" si="18"/>
        <v>1477000</v>
      </c>
    </row>
    <row r="30" spans="1:24" s="1" customFormat="1" ht="19.5" x14ac:dyDescent="0.25">
      <c r="A30" s="149"/>
      <c r="B30" s="61" t="s">
        <v>218</v>
      </c>
      <c r="C30" s="45">
        <v>7</v>
      </c>
      <c r="D30" s="55"/>
      <c r="E30" s="39"/>
      <c r="F30" s="42"/>
      <c r="G30" s="12"/>
      <c r="H30" s="12"/>
      <c r="I30" s="42"/>
      <c r="J30" s="12"/>
      <c r="K30" s="12"/>
      <c r="L30" s="40"/>
      <c r="M30" s="12"/>
      <c r="N30" s="12"/>
      <c r="O30" s="42"/>
      <c r="P30" s="12"/>
      <c r="Q30" s="12"/>
      <c r="R30" s="42"/>
      <c r="S30" s="75"/>
      <c r="T30" s="87">
        <v>3</v>
      </c>
      <c r="U30" s="86">
        <v>150000</v>
      </c>
      <c r="V30" s="80">
        <f t="shared" ref="V30:V31" si="24">SUM(D30,G30,J30,M30,P30)</f>
        <v>0</v>
      </c>
      <c r="W30" s="39">
        <f t="shared" si="18"/>
        <v>0</v>
      </c>
      <c r="X30" s="44">
        <f t="shared" si="18"/>
        <v>0</v>
      </c>
    </row>
    <row r="31" spans="1:24" s="1" customFormat="1" ht="19.5" x14ac:dyDescent="0.25">
      <c r="A31" s="149"/>
      <c r="B31" s="60" t="s">
        <v>219</v>
      </c>
      <c r="C31" s="45">
        <v>1</v>
      </c>
      <c r="D31" s="55"/>
      <c r="E31" s="39"/>
      <c r="F31" s="42"/>
      <c r="G31" s="12"/>
      <c r="H31" s="12"/>
      <c r="I31" s="42"/>
      <c r="J31" s="12"/>
      <c r="K31" s="12"/>
      <c r="L31" s="40"/>
      <c r="M31" s="12"/>
      <c r="N31" s="12"/>
      <c r="O31" s="42"/>
      <c r="P31" s="12"/>
      <c r="Q31" s="12"/>
      <c r="R31" s="42"/>
      <c r="S31" s="75"/>
      <c r="T31" s="43"/>
      <c r="U31" s="41"/>
      <c r="V31" s="80">
        <f t="shared" si="24"/>
        <v>0</v>
      </c>
      <c r="W31" s="39">
        <f t="shared" si="18"/>
        <v>0</v>
      </c>
      <c r="X31" s="44">
        <f t="shared" si="18"/>
        <v>0</v>
      </c>
    </row>
    <row r="32" spans="1:24" s="1" customFormat="1" ht="19.5" x14ac:dyDescent="0.25">
      <c r="A32" s="149"/>
      <c r="B32" s="50" t="s">
        <v>198</v>
      </c>
      <c r="C32" s="50">
        <f>SUM(C29:C31)</f>
        <v>16</v>
      </c>
      <c r="D32" s="51">
        <f>SUM(D29:D31)</f>
        <v>0</v>
      </c>
      <c r="E32" s="51">
        <f t="shared" ref="E32:U32" si="25">SUM(E29:E31)</f>
        <v>2</v>
      </c>
      <c r="F32" s="52">
        <f t="shared" si="25"/>
        <v>1477000</v>
      </c>
      <c r="G32" s="51">
        <f t="shared" si="25"/>
        <v>0</v>
      </c>
      <c r="H32" s="51">
        <f t="shared" si="25"/>
        <v>0</v>
      </c>
      <c r="I32" s="52">
        <f t="shared" si="25"/>
        <v>0</v>
      </c>
      <c r="J32" s="51">
        <f t="shared" si="25"/>
        <v>0</v>
      </c>
      <c r="K32" s="51">
        <f t="shared" si="25"/>
        <v>0</v>
      </c>
      <c r="L32" s="90">
        <f t="shared" si="25"/>
        <v>0</v>
      </c>
      <c r="M32" s="51">
        <f t="shared" si="25"/>
        <v>0</v>
      </c>
      <c r="N32" s="51">
        <f t="shared" si="25"/>
        <v>0</v>
      </c>
      <c r="O32" s="52">
        <f t="shared" si="25"/>
        <v>0</v>
      </c>
      <c r="P32" s="51">
        <f t="shared" si="25"/>
        <v>0</v>
      </c>
      <c r="Q32" s="51">
        <f t="shared" si="25"/>
        <v>0</v>
      </c>
      <c r="R32" s="51">
        <f t="shared" si="25"/>
        <v>0</v>
      </c>
      <c r="S32" s="51">
        <f t="shared" si="25"/>
        <v>0</v>
      </c>
      <c r="T32" s="51">
        <f t="shared" si="25"/>
        <v>3</v>
      </c>
      <c r="U32" s="51">
        <f t="shared" si="25"/>
        <v>150000</v>
      </c>
      <c r="V32" s="51">
        <f t="shared" ref="V32" si="26">SUM(V29:V31)</f>
        <v>0</v>
      </c>
      <c r="W32" s="51">
        <f>SUM(W29:W31)</f>
        <v>2</v>
      </c>
      <c r="X32" s="53">
        <f>SUM(X29:X31)</f>
        <v>1477000</v>
      </c>
    </row>
    <row r="33" spans="1:25" ht="19.5" x14ac:dyDescent="0.25">
      <c r="A33" s="149" t="s">
        <v>220</v>
      </c>
      <c r="B33" s="49" t="s">
        <v>221</v>
      </c>
      <c r="C33" s="45">
        <v>11</v>
      </c>
      <c r="D33" s="55"/>
      <c r="E33" s="39"/>
      <c r="F33" s="42"/>
      <c r="G33" s="62"/>
      <c r="H33" s="12"/>
      <c r="I33" s="42"/>
      <c r="J33" s="23"/>
      <c r="K33" s="63"/>
      <c r="L33" s="64"/>
      <c r="M33" s="23"/>
      <c r="N33" s="63"/>
      <c r="O33" s="65"/>
      <c r="P33" s="63"/>
      <c r="Q33" s="63"/>
      <c r="R33" s="23"/>
      <c r="S33" s="43"/>
      <c r="T33" s="43"/>
      <c r="U33" s="41"/>
      <c r="V33" s="39">
        <f>SUM(D33,G33,J33,M33,P33)</f>
        <v>0</v>
      </c>
      <c r="W33" s="39">
        <v>0</v>
      </c>
      <c r="X33" s="44">
        <f t="shared" si="18"/>
        <v>0</v>
      </c>
    </row>
    <row r="34" spans="1:25" ht="19.5" x14ac:dyDescent="0.25">
      <c r="A34" s="149"/>
      <c r="B34" s="49" t="s">
        <v>63</v>
      </c>
      <c r="C34" s="45">
        <v>10</v>
      </c>
      <c r="D34" s="55"/>
      <c r="E34" s="7">
        <v>1</v>
      </c>
      <c r="F34" s="86">
        <v>767000</v>
      </c>
      <c r="G34" s="62"/>
      <c r="H34" s="63"/>
      <c r="I34" s="65"/>
      <c r="J34" s="23"/>
      <c r="K34" s="63"/>
      <c r="L34" s="64"/>
      <c r="M34" s="23"/>
      <c r="N34" s="63"/>
      <c r="O34" s="65"/>
      <c r="P34" s="63"/>
      <c r="Q34" s="63"/>
      <c r="R34" s="23"/>
      <c r="S34" s="43"/>
      <c r="T34" s="43"/>
      <c r="U34" s="41"/>
      <c r="V34" s="39">
        <f>SUM(D34,G34,J34,M34,P34)</f>
        <v>0</v>
      </c>
      <c r="W34" s="39">
        <f t="shared" si="18"/>
        <v>1</v>
      </c>
      <c r="X34" s="44">
        <f t="shared" si="18"/>
        <v>767000</v>
      </c>
    </row>
    <row r="35" spans="1:25" s="1" customFormat="1" ht="19.5" x14ac:dyDescent="0.25">
      <c r="A35" s="149"/>
      <c r="B35" s="50" t="s">
        <v>198</v>
      </c>
      <c r="C35" s="50">
        <f>SUM(C33:C34)</f>
        <v>21</v>
      </c>
      <c r="D35" s="73">
        <f>SUM(D33:D34)</f>
        <v>0</v>
      </c>
      <c r="E35" s="73">
        <f t="shared" ref="E35:U35" si="27">SUM(E33:E34)</f>
        <v>1</v>
      </c>
      <c r="F35" s="74">
        <f t="shared" si="27"/>
        <v>767000</v>
      </c>
      <c r="G35" s="73">
        <f t="shared" si="27"/>
        <v>0</v>
      </c>
      <c r="H35" s="73">
        <f t="shared" si="27"/>
        <v>0</v>
      </c>
      <c r="I35" s="74">
        <f t="shared" si="27"/>
        <v>0</v>
      </c>
      <c r="J35" s="73">
        <f t="shared" si="27"/>
        <v>0</v>
      </c>
      <c r="K35" s="73">
        <f t="shared" si="27"/>
        <v>0</v>
      </c>
      <c r="L35" s="91">
        <f t="shared" si="27"/>
        <v>0</v>
      </c>
      <c r="M35" s="73">
        <f t="shared" si="27"/>
        <v>0</v>
      </c>
      <c r="N35" s="73">
        <f t="shared" si="27"/>
        <v>0</v>
      </c>
      <c r="O35" s="74">
        <f t="shared" si="27"/>
        <v>0</v>
      </c>
      <c r="P35" s="73">
        <f t="shared" si="27"/>
        <v>0</v>
      </c>
      <c r="Q35" s="73">
        <f t="shared" si="27"/>
        <v>0</v>
      </c>
      <c r="R35" s="73">
        <f t="shared" si="27"/>
        <v>0</v>
      </c>
      <c r="S35" s="73">
        <f t="shared" si="27"/>
        <v>0</v>
      </c>
      <c r="T35" s="73">
        <f t="shared" si="27"/>
        <v>0</v>
      </c>
      <c r="U35" s="73">
        <f t="shared" si="27"/>
        <v>0</v>
      </c>
      <c r="V35" s="51">
        <f t="shared" ref="V35" si="28">SUM(V33:V34)</f>
        <v>0</v>
      </c>
      <c r="W35" s="51">
        <f>SUM(W33:W34)</f>
        <v>1</v>
      </c>
      <c r="X35" s="53">
        <f>SUM(X33:X34)</f>
        <v>767000</v>
      </c>
    </row>
    <row r="36" spans="1:25" s="1" customFormat="1" ht="20.25" thickBot="1" x14ac:dyDescent="0.3">
      <c r="A36" s="150" t="s">
        <v>222</v>
      </c>
      <c r="B36" s="151"/>
      <c r="C36" s="66">
        <f t="shared" ref="C36:W36" si="29">SUM(C35,C32,C28,C24,C20,C16,C11)</f>
        <v>274</v>
      </c>
      <c r="D36" s="67">
        <f>SUM(D35,D32,D28,D24,D20,D16,D11)</f>
        <v>0</v>
      </c>
      <c r="E36" s="67">
        <f t="shared" ref="E36:U36" si="30">SUM(E35,E32,E28,E24,E20,E16,E11)</f>
        <v>54</v>
      </c>
      <c r="F36" s="68">
        <f t="shared" si="30"/>
        <v>60930000</v>
      </c>
      <c r="G36" s="67">
        <f t="shared" si="30"/>
        <v>0</v>
      </c>
      <c r="H36" s="67">
        <f t="shared" si="30"/>
        <v>15</v>
      </c>
      <c r="I36" s="68" t="e">
        <f>SUM(I11,I16,I20,I24,I28,I32,I35)</f>
        <v>#REF!</v>
      </c>
      <c r="J36" s="67">
        <f t="shared" si="30"/>
        <v>0</v>
      </c>
      <c r="K36" s="67">
        <f t="shared" si="30"/>
        <v>9</v>
      </c>
      <c r="L36" s="92">
        <f t="shared" si="30"/>
        <v>7236000</v>
      </c>
      <c r="M36" s="67">
        <f t="shared" si="30"/>
        <v>0</v>
      </c>
      <c r="N36" s="67">
        <f t="shared" si="30"/>
        <v>4</v>
      </c>
      <c r="O36" s="68">
        <f t="shared" si="30"/>
        <v>2691000</v>
      </c>
      <c r="P36" s="67">
        <f t="shared" si="30"/>
        <v>0</v>
      </c>
      <c r="Q36" s="67">
        <f t="shared" si="30"/>
        <v>0</v>
      </c>
      <c r="R36" s="67">
        <f t="shared" si="30"/>
        <v>0</v>
      </c>
      <c r="S36" s="67">
        <f t="shared" si="30"/>
        <v>0</v>
      </c>
      <c r="T36" s="67">
        <f t="shared" si="30"/>
        <v>54</v>
      </c>
      <c r="U36" s="67">
        <f t="shared" si="30"/>
        <v>3015200</v>
      </c>
      <c r="V36" s="67">
        <f t="shared" si="29"/>
        <v>0</v>
      </c>
      <c r="W36" s="67">
        <f t="shared" si="29"/>
        <v>82</v>
      </c>
      <c r="X36" s="69" t="e">
        <f>SUM(X35,X32,X28,X24,X20,X16,X11)</f>
        <v>#REF!</v>
      </c>
    </row>
    <row r="37" spans="1:25" ht="17.25" thickTop="1" x14ac:dyDescent="0.25">
      <c r="X37" s="95"/>
    </row>
    <row r="38" spans="1:25" ht="80.25" customHeight="1" x14ac:dyDescent="0.25">
      <c r="A38" s="152" t="s">
        <v>223</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row>
    <row r="39" spans="1:25" x14ac:dyDescent="0.25">
      <c r="H39" s="70"/>
      <c r="W39" s="71"/>
      <c r="X39" s="72"/>
    </row>
    <row r="41" spans="1:25" x14ac:dyDescent="0.25">
      <c r="Q41" s="21"/>
      <c r="U41" s="21"/>
      <c r="W41" s="71"/>
      <c r="X41" s="72"/>
    </row>
    <row r="42" spans="1:25" x14ac:dyDescent="0.25">
      <c r="Q42" s="21"/>
      <c r="U42" s="21"/>
    </row>
    <row r="43" spans="1:25" x14ac:dyDescent="0.25">
      <c r="Q43" s="21"/>
      <c r="U43" s="21"/>
    </row>
    <row r="44" spans="1:25" x14ac:dyDescent="0.25">
      <c r="Q44" s="21"/>
      <c r="U44" s="21"/>
    </row>
    <row r="45" spans="1:25" x14ac:dyDescent="0.25">
      <c r="Q45" s="21"/>
      <c r="U45" s="21"/>
    </row>
  </sheetData>
  <mergeCells count="20">
    <mergeCell ref="A1:X1"/>
    <mergeCell ref="A3:A4"/>
    <mergeCell ref="B3:B4"/>
    <mergeCell ref="C3:C4"/>
    <mergeCell ref="D3:F3"/>
    <mergeCell ref="G3:I3"/>
    <mergeCell ref="J3:L3"/>
    <mergeCell ref="M3:O3"/>
    <mergeCell ref="P3:R3"/>
    <mergeCell ref="S3:U3"/>
    <mergeCell ref="A29:A32"/>
    <mergeCell ref="A33:A35"/>
    <mergeCell ref="A36:B36"/>
    <mergeCell ref="A38:Y38"/>
    <mergeCell ref="V3:X3"/>
    <mergeCell ref="A5:A11"/>
    <mergeCell ref="A12:A16"/>
    <mergeCell ref="A17:A20"/>
    <mergeCell ref="A21:A24"/>
    <mergeCell ref="A25:A28"/>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DE32-6F45-49FF-A134-D2065934D2A0}">
  <sheetPr>
    <pageSetUpPr fitToPage="1"/>
  </sheetPr>
  <dimension ref="A1:P40"/>
  <sheetViews>
    <sheetView tabSelected="1" zoomScale="77" zoomScaleNormal="77" workbookViewId="0">
      <pane xSplit="2" ySplit="1" topLeftCell="C2" activePane="bottomRight" state="frozen"/>
      <selection pane="topRight" activeCell="C1" sqref="C1"/>
      <selection pane="bottomLeft" activeCell="A2" sqref="A2"/>
      <selection pane="bottomRight" activeCell="AA21" sqref="AA21"/>
    </sheetView>
  </sheetViews>
  <sheetFormatPr defaultColWidth="9" defaultRowHeight="16.5" x14ac:dyDescent="0.25"/>
  <cols>
    <col min="1" max="1" width="20.25" style="21" bestFit="1" customWidth="1"/>
    <col min="2" max="2" width="17" style="21" customWidth="1"/>
    <col min="3" max="3" width="6.75" style="21" customWidth="1"/>
    <col min="4" max="4" width="17" style="85" bestFit="1" customWidth="1"/>
    <col min="5" max="5" width="6.75" style="30" customWidth="1"/>
    <col min="6" max="6" width="14.25" style="83" customWidth="1"/>
    <col min="7" max="7" width="7.875" style="30" customWidth="1"/>
    <col min="8" max="8" width="24.875" style="21" customWidth="1"/>
    <col min="9" max="9" width="6.75" style="30" customWidth="1"/>
    <col min="10" max="10" width="16.5" style="85" bestFit="1" customWidth="1"/>
    <col min="11" max="11" width="6.75" style="30" customWidth="1"/>
    <col min="12" max="12" width="16.5" style="21" bestFit="1" customWidth="1"/>
    <col min="13" max="13" width="9.5" style="21" bestFit="1" customWidth="1"/>
    <col min="14" max="14" width="16.5" style="31" bestFit="1" customWidth="1"/>
    <col min="15" max="15" width="6.75" style="21" customWidth="1"/>
    <col min="16" max="16" width="16.5" style="21" customWidth="1"/>
    <col min="17" max="16384" width="9" style="21"/>
  </cols>
  <sheetData>
    <row r="1" spans="1:16" ht="21" x14ac:dyDescent="0.25">
      <c r="A1" s="156" t="s">
        <v>250</v>
      </c>
      <c r="B1" s="156"/>
      <c r="C1" s="156"/>
      <c r="D1" s="156"/>
      <c r="E1" s="156"/>
      <c r="F1" s="156"/>
      <c r="G1" s="156"/>
      <c r="H1" s="156"/>
      <c r="I1" s="156"/>
      <c r="J1" s="156"/>
      <c r="K1" s="156"/>
      <c r="L1" s="156"/>
      <c r="M1" s="156"/>
      <c r="N1" s="156"/>
      <c r="O1" s="156"/>
      <c r="P1" s="156"/>
    </row>
    <row r="2" spans="1:16" ht="17.25" thickBot="1" x14ac:dyDescent="0.3"/>
    <row r="3" spans="1:16" s="32" customFormat="1" ht="32.25" customHeight="1" thickTop="1" x14ac:dyDescent="0.25">
      <c r="A3" s="157" t="s">
        <v>175</v>
      </c>
      <c r="B3" s="159" t="s">
        <v>176</v>
      </c>
      <c r="C3" s="164" t="s">
        <v>251</v>
      </c>
      <c r="D3" s="165"/>
      <c r="E3" s="164" t="s">
        <v>252</v>
      </c>
      <c r="F3" s="165"/>
      <c r="G3" s="166" t="s">
        <v>274</v>
      </c>
      <c r="H3" s="165"/>
      <c r="I3" s="164" t="s">
        <v>181</v>
      </c>
      <c r="J3" s="165"/>
      <c r="K3" s="167" t="s">
        <v>182</v>
      </c>
      <c r="L3" s="165"/>
      <c r="M3" s="164" t="s">
        <v>183</v>
      </c>
      <c r="N3" s="165"/>
      <c r="O3" s="164" t="s">
        <v>184</v>
      </c>
      <c r="P3" s="192"/>
    </row>
    <row r="4" spans="1:16" s="105" customFormat="1" ht="18.75" x14ac:dyDescent="0.25">
      <c r="A4" s="158"/>
      <c r="B4" s="160"/>
      <c r="C4" s="107" t="s">
        <v>186</v>
      </c>
      <c r="D4" s="107" t="s">
        <v>187</v>
      </c>
      <c r="E4" s="107" t="s">
        <v>186</v>
      </c>
      <c r="F4" s="33" t="s">
        <v>188</v>
      </c>
      <c r="G4" s="107" t="s">
        <v>186</v>
      </c>
      <c r="H4" s="33" t="s">
        <v>188</v>
      </c>
      <c r="I4" s="130" t="s">
        <v>190</v>
      </c>
      <c r="J4" s="33" t="s">
        <v>188</v>
      </c>
      <c r="K4" s="130" t="s">
        <v>190</v>
      </c>
      <c r="L4" s="33" t="s">
        <v>188</v>
      </c>
      <c r="M4" s="113" t="s">
        <v>190</v>
      </c>
      <c r="N4" s="82" t="s">
        <v>188</v>
      </c>
      <c r="O4" s="130" t="s">
        <v>190</v>
      </c>
      <c r="P4" s="36" t="s">
        <v>188</v>
      </c>
    </row>
    <row r="5" spans="1:16" s="1" customFormat="1" ht="25.5" customHeight="1" x14ac:dyDescent="0.25">
      <c r="A5" s="155" t="s">
        <v>191</v>
      </c>
      <c r="B5" s="37" t="s">
        <v>192</v>
      </c>
      <c r="C5" s="7">
        <v>3</v>
      </c>
      <c r="D5" s="110">
        <f>一般專題研究計畫!H6</f>
        <v>3021000</v>
      </c>
      <c r="E5" s="39">
        <v>1</v>
      </c>
      <c r="F5" s="41">
        <f>SUM(多年期專題研究計畫!H4)</f>
        <v>1650000</v>
      </c>
      <c r="G5" s="39"/>
      <c r="H5" s="40"/>
      <c r="I5" s="12"/>
      <c r="J5" s="42"/>
      <c r="K5" s="12"/>
      <c r="L5" s="41"/>
      <c r="M5" s="87">
        <v>3</v>
      </c>
      <c r="N5" s="86">
        <v>172000</v>
      </c>
      <c r="O5" s="39">
        <f>SUM(C5,E5,G5,I5,K5)</f>
        <v>4</v>
      </c>
      <c r="P5" s="44">
        <f>SUM(D5,F5,H5,J5,L5)</f>
        <v>4671000</v>
      </c>
    </row>
    <row r="6" spans="1:16" s="2" customFormat="1" ht="25.5" customHeight="1" x14ac:dyDescent="0.25">
      <c r="A6" s="155"/>
      <c r="B6" s="45" t="s">
        <v>193</v>
      </c>
      <c r="C6" s="7">
        <v>5</v>
      </c>
      <c r="D6" s="110">
        <f>一般專題研究計畫!H12</f>
        <v>6410000</v>
      </c>
      <c r="E6" s="39">
        <v>1</v>
      </c>
      <c r="F6" s="42">
        <f>SUM(多年期專題研究計畫!H6)</f>
        <v>1297000</v>
      </c>
      <c r="G6" s="39">
        <v>1</v>
      </c>
      <c r="H6" s="40">
        <f>專案計畫!H4</f>
        <v>2200000</v>
      </c>
      <c r="I6" s="7">
        <v>2</v>
      </c>
      <c r="J6" s="42">
        <f>SUM(產學計畫!I3,產學計畫!I4)</f>
        <v>1350000</v>
      </c>
      <c r="K6" s="39"/>
      <c r="L6" s="42"/>
      <c r="M6" s="87">
        <v>6</v>
      </c>
      <c r="N6" s="86">
        <v>348000</v>
      </c>
      <c r="O6" s="39">
        <f t="shared" ref="O6:O10" si="0">SUM(C6,E6,G6,I6,K6)</f>
        <v>9</v>
      </c>
      <c r="P6" s="44">
        <f t="shared" ref="P6:P10" si="1">SUM(D6,F6,H6,J6,L6)</f>
        <v>11257000</v>
      </c>
    </row>
    <row r="7" spans="1:16" s="1" customFormat="1" ht="25.5" customHeight="1" x14ac:dyDescent="0.25">
      <c r="A7" s="155"/>
      <c r="B7" s="37" t="s">
        <v>194</v>
      </c>
      <c r="C7" s="7">
        <v>4</v>
      </c>
      <c r="D7" s="110">
        <f>一般專題研究計畫!H17</f>
        <v>6091000</v>
      </c>
      <c r="E7" s="39">
        <v>2</v>
      </c>
      <c r="F7" s="42">
        <f>多年期專題研究計畫!H9</f>
        <v>2704000</v>
      </c>
      <c r="G7" s="39"/>
      <c r="H7" s="47"/>
      <c r="I7" s="7">
        <v>1</v>
      </c>
      <c r="J7" s="41">
        <f>產學計畫!I6</f>
        <v>865000</v>
      </c>
      <c r="K7" s="39">
        <v>1</v>
      </c>
      <c r="L7" s="41">
        <f>產學技術聯盟!H4</f>
        <v>2700000</v>
      </c>
      <c r="M7" s="87">
        <v>2</v>
      </c>
      <c r="N7" s="86">
        <v>116000</v>
      </c>
      <c r="O7" s="39">
        <f t="shared" si="0"/>
        <v>8</v>
      </c>
      <c r="P7" s="44">
        <f t="shared" si="1"/>
        <v>12360000</v>
      </c>
    </row>
    <row r="8" spans="1:16" s="1" customFormat="1" ht="25.5" customHeight="1" x14ac:dyDescent="0.25">
      <c r="A8" s="155"/>
      <c r="B8" s="49" t="s">
        <v>195</v>
      </c>
      <c r="C8" s="7">
        <v>1</v>
      </c>
      <c r="D8" s="110">
        <v>834000</v>
      </c>
      <c r="E8" s="39">
        <v>3</v>
      </c>
      <c r="F8" s="42">
        <f>多年期專題研究計畫!H13</f>
        <v>3286000</v>
      </c>
      <c r="G8" s="39">
        <v>1</v>
      </c>
      <c r="H8" s="40">
        <f>SUM(專案計畫!H8)</f>
        <v>1107000</v>
      </c>
      <c r="I8" s="39"/>
      <c r="J8" s="42"/>
      <c r="K8" s="39"/>
      <c r="L8" s="41"/>
      <c r="M8" s="87">
        <v>1</v>
      </c>
      <c r="N8" s="86">
        <v>58000</v>
      </c>
      <c r="O8" s="39">
        <f t="shared" si="0"/>
        <v>5</v>
      </c>
      <c r="P8" s="44">
        <f t="shared" si="1"/>
        <v>5227000</v>
      </c>
    </row>
    <row r="9" spans="1:16" s="2" customFormat="1" ht="25.5" customHeight="1" x14ac:dyDescent="0.25">
      <c r="A9" s="155"/>
      <c r="B9" s="45" t="s">
        <v>196</v>
      </c>
      <c r="C9" s="7">
        <v>4</v>
      </c>
      <c r="D9" s="110">
        <f>一般專題研究計畫!H24</f>
        <v>6415000</v>
      </c>
      <c r="E9" s="39">
        <v>3</v>
      </c>
      <c r="F9" s="42">
        <f>多年期專題研究計畫!H17</f>
        <v>3869000</v>
      </c>
      <c r="G9" s="39"/>
      <c r="H9" s="40"/>
      <c r="I9" s="12"/>
      <c r="J9" s="42"/>
      <c r="K9" s="39"/>
      <c r="L9" s="42"/>
      <c r="M9" s="87">
        <v>3</v>
      </c>
      <c r="N9" s="86">
        <v>174000</v>
      </c>
      <c r="O9" s="39">
        <f t="shared" si="0"/>
        <v>7</v>
      </c>
      <c r="P9" s="44">
        <f t="shared" si="1"/>
        <v>10284000</v>
      </c>
    </row>
    <row r="10" spans="1:16" s="1" customFormat="1" ht="25.5" customHeight="1" x14ac:dyDescent="0.25">
      <c r="A10" s="155"/>
      <c r="B10" s="37" t="s">
        <v>197</v>
      </c>
      <c r="C10" s="7">
        <v>9</v>
      </c>
      <c r="D10" s="110">
        <v>9484000</v>
      </c>
      <c r="E10" s="39">
        <v>1</v>
      </c>
      <c r="F10" s="42">
        <f>多年期專題研究計畫!H19</f>
        <v>1100000</v>
      </c>
      <c r="G10" s="39">
        <v>1</v>
      </c>
      <c r="H10" s="40">
        <f>專案計畫!H6</f>
        <v>1000000</v>
      </c>
      <c r="I10" s="7">
        <v>1</v>
      </c>
      <c r="J10" s="42">
        <f>產學計畫!I8</f>
        <v>560000</v>
      </c>
      <c r="K10" s="39"/>
      <c r="L10" s="41"/>
      <c r="M10" s="87">
        <v>2</v>
      </c>
      <c r="N10" s="86">
        <v>116000</v>
      </c>
      <c r="O10" s="39">
        <f t="shared" si="0"/>
        <v>12</v>
      </c>
      <c r="P10" s="44">
        <f t="shared" si="1"/>
        <v>12144000</v>
      </c>
    </row>
    <row r="11" spans="1:16" s="1" customFormat="1" ht="25.5" customHeight="1" x14ac:dyDescent="0.25">
      <c r="A11" s="155"/>
      <c r="B11" s="106" t="s">
        <v>198</v>
      </c>
      <c r="C11" s="106">
        <f>SUM(C5:C10)</f>
        <v>26</v>
      </c>
      <c r="D11" s="111">
        <f>SUM(D5:D10)</f>
        <v>32255000</v>
      </c>
      <c r="E11" s="106">
        <f t="shared" ref="E11:P11" si="2">SUM(E5:E10)</f>
        <v>11</v>
      </c>
      <c r="F11" s="111">
        <f t="shared" si="2"/>
        <v>13906000</v>
      </c>
      <c r="G11" s="106">
        <f t="shared" si="2"/>
        <v>3</v>
      </c>
      <c r="H11" s="111">
        <f t="shared" si="2"/>
        <v>4307000</v>
      </c>
      <c r="I11" s="106">
        <f t="shared" si="2"/>
        <v>4</v>
      </c>
      <c r="J11" s="111">
        <f t="shared" si="2"/>
        <v>2775000</v>
      </c>
      <c r="K11" s="106">
        <f t="shared" si="2"/>
        <v>1</v>
      </c>
      <c r="L11" s="111">
        <f t="shared" si="2"/>
        <v>2700000</v>
      </c>
      <c r="M11" s="106">
        <f t="shared" si="2"/>
        <v>17</v>
      </c>
      <c r="N11" s="111">
        <f t="shared" si="2"/>
        <v>984000</v>
      </c>
      <c r="O11" s="81">
        <f>SUM(O5:O10)</f>
        <v>45</v>
      </c>
      <c r="P11" s="193">
        <f>SUM(P5:P10)</f>
        <v>55943000</v>
      </c>
    </row>
    <row r="12" spans="1:16" s="2" customFormat="1" ht="25.5" customHeight="1" x14ac:dyDescent="0.25">
      <c r="A12" s="155" t="s">
        <v>199</v>
      </c>
      <c r="B12" s="115" t="s">
        <v>259</v>
      </c>
      <c r="C12" s="7">
        <v>2</v>
      </c>
      <c r="D12" s="110">
        <f>一般專題研究計畫!H37</f>
        <v>2971000</v>
      </c>
      <c r="E12" s="39"/>
      <c r="F12" s="42"/>
      <c r="G12" s="39">
        <v>1</v>
      </c>
      <c r="H12" s="109">
        <f>專案計畫!H10</f>
        <v>747000</v>
      </c>
      <c r="I12" s="7">
        <v>1</v>
      </c>
      <c r="J12" s="42">
        <v>700000</v>
      </c>
      <c r="K12" s="39"/>
      <c r="L12" s="42"/>
      <c r="M12" s="87">
        <v>3</v>
      </c>
      <c r="N12" s="86">
        <v>174000</v>
      </c>
      <c r="O12" s="39">
        <f>SUM(C12,E12,G12,I12,K12)</f>
        <v>4</v>
      </c>
      <c r="P12" s="44">
        <f>SUM(D12,F12,H12,J12,L12)</f>
        <v>4418000</v>
      </c>
    </row>
    <row r="13" spans="1:16" s="1" customFormat="1" ht="25.5" customHeight="1" x14ac:dyDescent="0.25">
      <c r="A13" s="155"/>
      <c r="B13" s="37" t="s">
        <v>201</v>
      </c>
      <c r="C13" s="7">
        <v>8</v>
      </c>
      <c r="D13" s="110">
        <v>8264000</v>
      </c>
      <c r="E13" s="39">
        <v>1</v>
      </c>
      <c r="F13" s="42">
        <f>多年期專題研究計畫!H21</f>
        <v>1020000</v>
      </c>
      <c r="G13" s="39">
        <v>1</v>
      </c>
      <c r="H13" s="40">
        <f>專案計畫!H12</f>
        <v>1160000</v>
      </c>
      <c r="I13" s="7">
        <v>2</v>
      </c>
      <c r="J13" s="42">
        <f>SUM(產學計畫!I14)</f>
        <v>1176000</v>
      </c>
      <c r="K13" s="39"/>
      <c r="L13" s="42"/>
      <c r="M13" s="87">
        <v>2</v>
      </c>
      <c r="N13" s="86">
        <v>116000</v>
      </c>
      <c r="O13" s="39">
        <f t="shared" ref="O13:O15" si="3">SUM(C13,E13,G13,I13,K13)</f>
        <v>12</v>
      </c>
      <c r="P13" s="44">
        <f t="shared" ref="P13:P15" si="4">SUM(D13,F13,H13,J13,L13)</f>
        <v>11620000</v>
      </c>
    </row>
    <row r="14" spans="1:16" s="1" customFormat="1" ht="25.5" customHeight="1" x14ac:dyDescent="0.25">
      <c r="A14" s="155"/>
      <c r="B14" s="49" t="s">
        <v>202</v>
      </c>
      <c r="C14" s="7">
        <v>5</v>
      </c>
      <c r="D14" s="110">
        <v>7394000</v>
      </c>
      <c r="E14" s="39">
        <v>2</v>
      </c>
      <c r="F14" s="42">
        <f>多年期專題研究計畫!H24</f>
        <v>2580000</v>
      </c>
      <c r="G14" s="39">
        <v>2</v>
      </c>
      <c r="H14" s="40">
        <f>專案計畫!H15</f>
        <v>2806000</v>
      </c>
      <c r="I14" s="12"/>
      <c r="J14" s="42"/>
      <c r="K14" s="12"/>
      <c r="L14" s="42"/>
      <c r="M14" s="87">
        <v>2</v>
      </c>
      <c r="N14" s="86">
        <v>116000</v>
      </c>
      <c r="O14" s="39">
        <f t="shared" si="3"/>
        <v>9</v>
      </c>
      <c r="P14" s="44">
        <f t="shared" si="4"/>
        <v>12780000</v>
      </c>
    </row>
    <row r="15" spans="1:16" s="1" customFormat="1" ht="25.5" customHeight="1" x14ac:dyDescent="0.25">
      <c r="A15" s="155"/>
      <c r="B15" s="37" t="s">
        <v>203</v>
      </c>
      <c r="C15" s="7">
        <v>5</v>
      </c>
      <c r="D15" s="110">
        <f>一般專題研究計畫!H58</f>
        <v>4414000</v>
      </c>
      <c r="E15" s="39">
        <v>1</v>
      </c>
      <c r="F15" s="42">
        <f>多年期專題研究計畫!H26</f>
        <v>982000</v>
      </c>
      <c r="G15" s="39"/>
      <c r="H15" s="40"/>
      <c r="I15" s="12"/>
      <c r="J15" s="42"/>
      <c r="K15" s="12"/>
      <c r="L15" s="42"/>
      <c r="M15" s="87"/>
      <c r="N15" s="88"/>
      <c r="O15" s="39">
        <f t="shared" si="3"/>
        <v>6</v>
      </c>
      <c r="P15" s="44">
        <f t="shared" si="4"/>
        <v>5396000</v>
      </c>
    </row>
    <row r="16" spans="1:16" s="1" customFormat="1" ht="25.5" customHeight="1" x14ac:dyDescent="0.25">
      <c r="A16" s="155"/>
      <c r="B16" s="106" t="s">
        <v>198</v>
      </c>
      <c r="C16" s="106">
        <f>SUM(C12:C15)</f>
        <v>20</v>
      </c>
      <c r="D16" s="111">
        <f>SUM(D12:D15)</f>
        <v>23043000</v>
      </c>
      <c r="E16" s="106">
        <f t="shared" ref="E16:P16" si="5">SUM(E12:E15)</f>
        <v>4</v>
      </c>
      <c r="F16" s="111">
        <f t="shared" si="5"/>
        <v>4582000</v>
      </c>
      <c r="G16" s="106">
        <f t="shared" si="5"/>
        <v>4</v>
      </c>
      <c r="H16" s="111">
        <f t="shared" si="5"/>
        <v>4713000</v>
      </c>
      <c r="I16" s="106">
        <f t="shared" si="5"/>
        <v>3</v>
      </c>
      <c r="J16" s="111">
        <f t="shared" si="5"/>
        <v>1876000</v>
      </c>
      <c r="K16" s="106">
        <f t="shared" si="5"/>
        <v>0</v>
      </c>
      <c r="L16" s="106">
        <f t="shared" si="5"/>
        <v>0</v>
      </c>
      <c r="M16" s="106">
        <f t="shared" si="5"/>
        <v>7</v>
      </c>
      <c r="N16" s="111">
        <f t="shared" si="5"/>
        <v>406000</v>
      </c>
      <c r="O16" s="81">
        <f>SUM(O12:O15)</f>
        <v>31</v>
      </c>
      <c r="P16" s="193">
        <f>SUM(P12:P15)</f>
        <v>34214000</v>
      </c>
    </row>
    <row r="17" spans="1:16" s="2" customFormat="1" ht="25.5" customHeight="1" x14ac:dyDescent="0.25">
      <c r="A17" s="155" t="s">
        <v>204</v>
      </c>
      <c r="B17" s="45" t="s">
        <v>205</v>
      </c>
      <c r="C17" s="7">
        <v>4</v>
      </c>
      <c r="D17" s="110">
        <f>一般專題研究計畫!H63</f>
        <v>2911000</v>
      </c>
      <c r="E17" s="39">
        <v>3</v>
      </c>
      <c r="F17" s="42">
        <f>多年期專題研究計畫!H30</f>
        <v>2730000</v>
      </c>
      <c r="G17" s="39">
        <v>1</v>
      </c>
      <c r="H17" s="40">
        <f>專案計畫!H17</f>
        <v>55000</v>
      </c>
      <c r="I17" s="12"/>
      <c r="J17" s="42"/>
      <c r="K17" s="39"/>
      <c r="L17" s="42"/>
      <c r="M17" s="87">
        <v>7</v>
      </c>
      <c r="N17" s="86">
        <v>364200</v>
      </c>
      <c r="O17" s="39">
        <f>SUM(C17,E17,G17,I17,K17)</f>
        <v>8</v>
      </c>
      <c r="P17" s="44">
        <f>SUM(D17,F17,H17,J17,L17)</f>
        <v>5696000</v>
      </c>
    </row>
    <row r="18" spans="1:16" s="1" customFormat="1" ht="25.5" customHeight="1" x14ac:dyDescent="0.25">
      <c r="A18" s="155"/>
      <c r="B18" s="37" t="s">
        <v>206</v>
      </c>
      <c r="C18" s="7">
        <v>1</v>
      </c>
      <c r="D18" s="110">
        <f>一般專題研究計畫!H65</f>
        <v>595000</v>
      </c>
      <c r="E18" s="39"/>
      <c r="F18" s="42"/>
      <c r="G18" s="39"/>
      <c r="H18" s="40"/>
      <c r="I18" s="12"/>
      <c r="J18" s="42"/>
      <c r="K18" s="12"/>
      <c r="L18" s="42"/>
      <c r="M18" s="87">
        <v>2</v>
      </c>
      <c r="N18" s="86">
        <v>102000</v>
      </c>
      <c r="O18" s="39">
        <f t="shared" ref="O18:O19" si="6">SUM(C18,E18,G18,I18,K18)</f>
        <v>1</v>
      </c>
      <c r="P18" s="44">
        <f t="shared" ref="P18:P19" si="7">SUM(D18,F18,H18,J18,L18)</f>
        <v>595000</v>
      </c>
    </row>
    <row r="19" spans="1:16" s="1" customFormat="1" ht="25.5" customHeight="1" x14ac:dyDescent="0.25">
      <c r="A19" s="155"/>
      <c r="B19" s="37" t="s">
        <v>207</v>
      </c>
      <c r="C19" s="7">
        <v>1</v>
      </c>
      <c r="D19" s="110">
        <f>一般專題研究計畫!H67</f>
        <v>736000</v>
      </c>
      <c r="E19" s="39"/>
      <c r="F19" s="42"/>
      <c r="G19" s="39"/>
      <c r="H19" s="40"/>
      <c r="I19" s="12"/>
      <c r="J19" s="42"/>
      <c r="K19" s="12"/>
      <c r="L19" s="42"/>
      <c r="M19" s="43"/>
      <c r="N19" s="41"/>
      <c r="O19" s="39">
        <f t="shared" si="6"/>
        <v>1</v>
      </c>
      <c r="P19" s="44">
        <f t="shared" si="7"/>
        <v>736000</v>
      </c>
    </row>
    <row r="20" spans="1:16" s="1" customFormat="1" ht="25.5" customHeight="1" x14ac:dyDescent="0.25">
      <c r="A20" s="155"/>
      <c r="B20" s="106" t="s">
        <v>198</v>
      </c>
      <c r="C20" s="106">
        <f>SUM(C17:C19)</f>
        <v>6</v>
      </c>
      <c r="D20" s="111">
        <f>SUM(D17:D19)</f>
        <v>4242000</v>
      </c>
      <c r="E20" s="106">
        <f t="shared" ref="E20:P20" si="8">SUM(E17:E19)</f>
        <v>3</v>
      </c>
      <c r="F20" s="111">
        <f t="shared" si="8"/>
        <v>2730000</v>
      </c>
      <c r="G20" s="106">
        <f t="shared" si="8"/>
        <v>1</v>
      </c>
      <c r="H20" s="111">
        <f t="shared" si="8"/>
        <v>55000</v>
      </c>
      <c r="I20" s="106">
        <f t="shared" si="8"/>
        <v>0</v>
      </c>
      <c r="J20" s="106">
        <f t="shared" si="8"/>
        <v>0</v>
      </c>
      <c r="K20" s="106">
        <f t="shared" si="8"/>
        <v>0</v>
      </c>
      <c r="L20" s="106">
        <f t="shared" si="8"/>
        <v>0</v>
      </c>
      <c r="M20" s="106">
        <f t="shared" si="8"/>
        <v>9</v>
      </c>
      <c r="N20" s="111">
        <f t="shared" si="8"/>
        <v>466200</v>
      </c>
      <c r="O20" s="81">
        <f>SUM(O17:O19)</f>
        <v>10</v>
      </c>
      <c r="P20" s="193">
        <f>SUM(P17:P19)</f>
        <v>7027000</v>
      </c>
    </row>
    <row r="21" spans="1:16" s="1" customFormat="1" ht="25.5" customHeight="1" x14ac:dyDescent="0.25">
      <c r="A21" s="155" t="s">
        <v>208</v>
      </c>
      <c r="B21" s="37" t="s">
        <v>209</v>
      </c>
      <c r="C21" s="7">
        <v>2</v>
      </c>
      <c r="D21" s="110">
        <f>一般專題研究計畫!H70</f>
        <v>1553000</v>
      </c>
      <c r="E21" s="39"/>
      <c r="F21" s="42"/>
      <c r="G21" s="39">
        <v>1</v>
      </c>
      <c r="H21" s="40">
        <f>專案計畫!H19</f>
        <v>639000</v>
      </c>
      <c r="I21" s="12"/>
      <c r="J21" s="42"/>
      <c r="K21" s="12"/>
      <c r="L21" s="42"/>
      <c r="M21" s="87">
        <v>3</v>
      </c>
      <c r="N21" s="86">
        <v>169000</v>
      </c>
      <c r="O21" s="39">
        <f>SUM(C21,E21,G21,I21,K21)</f>
        <v>3</v>
      </c>
      <c r="P21" s="44">
        <f>SUM(D21,F21,H21,J21,L21)</f>
        <v>2192000</v>
      </c>
    </row>
    <row r="22" spans="1:16" s="1" customFormat="1" ht="25.5" customHeight="1" x14ac:dyDescent="0.25">
      <c r="A22" s="155"/>
      <c r="B22" s="37" t="s">
        <v>210</v>
      </c>
      <c r="C22" s="7">
        <v>1</v>
      </c>
      <c r="D22" s="110">
        <f>一般專題研究計畫!H72</f>
        <v>1070000</v>
      </c>
      <c r="E22" s="12"/>
      <c r="F22" s="42"/>
      <c r="G22" s="39">
        <v>1</v>
      </c>
      <c r="H22" s="40">
        <f>專案計畫!H21</f>
        <v>880000</v>
      </c>
      <c r="I22" s="12"/>
      <c r="J22" s="42"/>
      <c r="K22" s="12"/>
      <c r="L22" s="42"/>
      <c r="M22" s="87">
        <v>6</v>
      </c>
      <c r="N22" s="86">
        <v>345000</v>
      </c>
      <c r="O22" s="39">
        <f t="shared" ref="O22:O23" si="9">SUM(C22,E22,G22,I22,K22)</f>
        <v>2</v>
      </c>
      <c r="P22" s="44">
        <f t="shared" ref="P22:P23" si="10">SUM(D22,F22,H22,J22,L22)</f>
        <v>1950000</v>
      </c>
    </row>
    <row r="23" spans="1:16" s="1" customFormat="1" ht="25.5" customHeight="1" x14ac:dyDescent="0.25">
      <c r="A23" s="155"/>
      <c r="B23" s="49" t="s">
        <v>211</v>
      </c>
      <c r="C23" s="39"/>
      <c r="D23" s="42"/>
      <c r="E23" s="12"/>
      <c r="F23" s="42"/>
      <c r="G23" s="39"/>
      <c r="H23" s="40"/>
      <c r="I23" s="12"/>
      <c r="J23" s="42"/>
      <c r="K23" s="12"/>
      <c r="L23" s="42"/>
      <c r="M23" s="43"/>
      <c r="N23" s="41"/>
      <c r="O23" s="39">
        <f t="shared" si="9"/>
        <v>0</v>
      </c>
      <c r="P23" s="44">
        <f t="shared" si="10"/>
        <v>0</v>
      </c>
    </row>
    <row r="24" spans="1:16" s="1" customFormat="1" ht="25.5" customHeight="1" x14ac:dyDescent="0.25">
      <c r="A24" s="155"/>
      <c r="B24" s="106" t="s">
        <v>198</v>
      </c>
      <c r="C24" s="106">
        <f t="shared" ref="C24:P24" si="11">SUM(C21:C23)</f>
        <v>3</v>
      </c>
      <c r="D24" s="111">
        <f>SUM(D21:D23)</f>
        <v>2623000</v>
      </c>
      <c r="E24" s="106">
        <f t="shared" si="11"/>
        <v>0</v>
      </c>
      <c r="F24" s="106">
        <f t="shared" si="11"/>
        <v>0</v>
      </c>
      <c r="G24" s="106">
        <f t="shared" si="11"/>
        <v>2</v>
      </c>
      <c r="H24" s="111">
        <f t="shared" si="11"/>
        <v>1519000</v>
      </c>
      <c r="I24" s="106">
        <f t="shared" si="11"/>
        <v>0</v>
      </c>
      <c r="J24" s="106">
        <f t="shared" si="11"/>
        <v>0</v>
      </c>
      <c r="K24" s="106">
        <f t="shared" si="11"/>
        <v>0</v>
      </c>
      <c r="L24" s="106">
        <f t="shared" si="11"/>
        <v>0</v>
      </c>
      <c r="M24" s="106">
        <f t="shared" si="11"/>
        <v>9</v>
      </c>
      <c r="N24" s="111">
        <f t="shared" si="11"/>
        <v>514000</v>
      </c>
      <c r="O24" s="81">
        <f>SUM(O21:O23)</f>
        <v>5</v>
      </c>
      <c r="P24" s="193">
        <f>SUM(P21:P23)</f>
        <v>4142000</v>
      </c>
    </row>
    <row r="25" spans="1:16" s="1" customFormat="1" ht="25.5" customHeight="1" x14ac:dyDescent="0.25">
      <c r="A25" s="155" t="s">
        <v>212</v>
      </c>
      <c r="B25" s="37" t="s">
        <v>213</v>
      </c>
      <c r="C25" s="39"/>
      <c r="D25" s="42"/>
      <c r="E25" s="39"/>
      <c r="F25" s="42"/>
      <c r="G25" s="39"/>
      <c r="H25" s="40"/>
      <c r="I25" s="12"/>
      <c r="J25" s="42"/>
      <c r="K25" s="12"/>
      <c r="L25" s="42"/>
      <c r="M25" s="43"/>
      <c r="N25" s="41"/>
      <c r="O25" s="39">
        <f>SUM(C25,E25,G25,I25,K25)</f>
        <v>0</v>
      </c>
      <c r="P25" s="44">
        <f>SUM(D25,F25,H25,J25,L25)</f>
        <v>0</v>
      </c>
    </row>
    <row r="26" spans="1:16" s="1" customFormat="1" ht="25.5" customHeight="1" x14ac:dyDescent="0.25">
      <c r="A26" s="155"/>
      <c r="B26" s="60" t="s">
        <v>214</v>
      </c>
      <c r="C26" s="7">
        <v>2</v>
      </c>
      <c r="D26" s="110">
        <f>一般專題研究計畫!H75</f>
        <v>1776000</v>
      </c>
      <c r="E26" s="39"/>
      <c r="F26" s="42"/>
      <c r="G26" s="39">
        <v>2</v>
      </c>
      <c r="H26" s="40">
        <f>專案計畫!H24</f>
        <v>1639000</v>
      </c>
      <c r="I26" s="12"/>
      <c r="J26" s="42"/>
      <c r="K26" s="12"/>
      <c r="L26" s="42"/>
      <c r="M26" s="87">
        <v>6</v>
      </c>
      <c r="N26" s="86">
        <v>340000</v>
      </c>
      <c r="O26" s="39">
        <f t="shared" ref="O26:O27" si="12">SUM(C26,E26,G26,I26,K26)</f>
        <v>4</v>
      </c>
      <c r="P26" s="44">
        <f t="shared" ref="P26:P27" si="13">SUM(D26,F26,H26,J26,L26)</f>
        <v>3415000</v>
      </c>
    </row>
    <row r="27" spans="1:16" s="1" customFormat="1" ht="25.5" customHeight="1" x14ac:dyDescent="0.25">
      <c r="A27" s="155"/>
      <c r="B27" s="60" t="s">
        <v>215</v>
      </c>
      <c r="C27" s="39"/>
      <c r="D27" s="42"/>
      <c r="E27" s="39"/>
      <c r="F27" s="42"/>
      <c r="G27" s="39"/>
      <c r="H27" s="40"/>
      <c r="I27" s="12"/>
      <c r="J27" s="42"/>
      <c r="K27" s="12"/>
      <c r="L27" s="42"/>
      <c r="M27" s="87">
        <v>3</v>
      </c>
      <c r="N27" s="86">
        <v>155000</v>
      </c>
      <c r="O27" s="39">
        <f t="shared" si="12"/>
        <v>0</v>
      </c>
      <c r="P27" s="44">
        <f t="shared" si="13"/>
        <v>0</v>
      </c>
    </row>
    <row r="28" spans="1:16" s="1" customFormat="1" ht="25.5" customHeight="1" x14ac:dyDescent="0.25">
      <c r="A28" s="155"/>
      <c r="B28" s="106" t="s">
        <v>198</v>
      </c>
      <c r="C28" s="106">
        <f t="shared" ref="C28:P28" si="14">SUM(C25:C27)</f>
        <v>2</v>
      </c>
      <c r="D28" s="111">
        <f>SUM(D25:D27)</f>
        <v>1776000</v>
      </c>
      <c r="E28" s="106">
        <f t="shared" si="14"/>
        <v>0</v>
      </c>
      <c r="F28" s="106">
        <f t="shared" si="14"/>
        <v>0</v>
      </c>
      <c r="G28" s="106">
        <f t="shared" si="14"/>
        <v>2</v>
      </c>
      <c r="H28" s="111">
        <f t="shared" si="14"/>
        <v>1639000</v>
      </c>
      <c r="I28" s="106">
        <f t="shared" si="14"/>
        <v>0</v>
      </c>
      <c r="J28" s="106">
        <f t="shared" si="14"/>
        <v>0</v>
      </c>
      <c r="K28" s="106">
        <f t="shared" si="14"/>
        <v>0</v>
      </c>
      <c r="L28" s="106">
        <f t="shared" si="14"/>
        <v>0</v>
      </c>
      <c r="M28" s="106">
        <f t="shared" si="14"/>
        <v>9</v>
      </c>
      <c r="N28" s="111">
        <f t="shared" si="14"/>
        <v>495000</v>
      </c>
      <c r="O28" s="81">
        <f>SUM(O25:O27)</f>
        <v>4</v>
      </c>
      <c r="P28" s="112">
        <f t="shared" si="14"/>
        <v>3415000</v>
      </c>
    </row>
    <row r="29" spans="1:16" s="1" customFormat="1" ht="25.5" customHeight="1" x14ac:dyDescent="0.25">
      <c r="A29" s="149" t="s">
        <v>216</v>
      </c>
      <c r="B29" s="37" t="s">
        <v>217</v>
      </c>
      <c r="C29" s="7">
        <v>2</v>
      </c>
      <c r="D29" s="110">
        <f>一般專題研究計畫!H78</f>
        <v>1477000</v>
      </c>
      <c r="E29" s="39"/>
      <c r="F29" s="42"/>
      <c r="G29" s="39"/>
      <c r="H29" s="40"/>
      <c r="I29" s="12"/>
      <c r="J29" s="42"/>
      <c r="K29" s="12"/>
      <c r="L29" s="42"/>
      <c r="M29" s="43"/>
      <c r="N29" s="41"/>
      <c r="O29" s="39">
        <f>SUM(C29,E29,G29,I29,K29)</f>
        <v>2</v>
      </c>
      <c r="P29" s="44">
        <f>SUM(D29,F29,H29,J29,L29)</f>
        <v>1477000</v>
      </c>
    </row>
    <row r="30" spans="1:16" s="1" customFormat="1" ht="25.5" customHeight="1" x14ac:dyDescent="0.25">
      <c r="A30" s="149"/>
      <c r="B30" s="61" t="s">
        <v>218</v>
      </c>
      <c r="C30" s="39"/>
      <c r="D30" s="42"/>
      <c r="E30" s="12"/>
      <c r="F30" s="42"/>
      <c r="G30" s="12"/>
      <c r="H30" s="40"/>
      <c r="I30" s="12"/>
      <c r="J30" s="42"/>
      <c r="K30" s="12"/>
      <c r="L30" s="42"/>
      <c r="M30" s="87">
        <v>3</v>
      </c>
      <c r="N30" s="86">
        <v>150000</v>
      </c>
      <c r="O30" s="39">
        <f t="shared" ref="O30:O31" si="15">SUM(C30,E30,G30,I30,K30)</f>
        <v>0</v>
      </c>
      <c r="P30" s="44">
        <f t="shared" ref="P30:P31" si="16">SUM(D30,F30,H30,J30,L30)</f>
        <v>0</v>
      </c>
    </row>
    <row r="31" spans="1:16" s="1" customFormat="1" ht="25.5" customHeight="1" x14ac:dyDescent="0.25">
      <c r="A31" s="149"/>
      <c r="B31" s="60" t="s">
        <v>219</v>
      </c>
      <c r="C31" s="39">
        <v>1</v>
      </c>
      <c r="D31" s="42">
        <f>一般專題研究計畫!H80</f>
        <v>745000</v>
      </c>
      <c r="E31" s="12"/>
      <c r="F31" s="42"/>
      <c r="G31" s="12"/>
      <c r="H31" s="40"/>
      <c r="I31" s="12"/>
      <c r="J31" s="42"/>
      <c r="K31" s="12"/>
      <c r="L31" s="42"/>
      <c r="M31" s="43"/>
      <c r="N31" s="41"/>
      <c r="O31" s="39">
        <f t="shared" si="15"/>
        <v>1</v>
      </c>
      <c r="P31" s="44">
        <f t="shared" si="16"/>
        <v>745000</v>
      </c>
    </row>
    <row r="32" spans="1:16" s="1" customFormat="1" ht="25.5" customHeight="1" x14ac:dyDescent="0.25">
      <c r="A32" s="149"/>
      <c r="B32" s="106" t="s">
        <v>198</v>
      </c>
      <c r="C32" s="106">
        <f t="shared" ref="C32:P32" si="17">SUM(C29:C31)</f>
        <v>3</v>
      </c>
      <c r="D32" s="111">
        <f>SUM(D29:D31)</f>
        <v>2222000</v>
      </c>
      <c r="E32" s="106">
        <f t="shared" si="17"/>
        <v>0</v>
      </c>
      <c r="F32" s="106">
        <f t="shared" si="17"/>
        <v>0</v>
      </c>
      <c r="G32" s="106">
        <f t="shared" si="17"/>
        <v>0</v>
      </c>
      <c r="H32" s="106">
        <f t="shared" si="17"/>
        <v>0</v>
      </c>
      <c r="I32" s="106">
        <f t="shared" si="17"/>
        <v>0</v>
      </c>
      <c r="J32" s="106">
        <f t="shared" si="17"/>
        <v>0</v>
      </c>
      <c r="K32" s="106">
        <f t="shared" si="17"/>
        <v>0</v>
      </c>
      <c r="L32" s="106">
        <f t="shared" si="17"/>
        <v>0</v>
      </c>
      <c r="M32" s="106">
        <f t="shared" si="17"/>
        <v>3</v>
      </c>
      <c r="N32" s="111">
        <f t="shared" si="17"/>
        <v>150000</v>
      </c>
      <c r="O32" s="81">
        <f>SUM(O29:O31)</f>
        <v>3</v>
      </c>
      <c r="P32" s="112">
        <f>SUM(P29:P31)</f>
        <v>2222000</v>
      </c>
    </row>
    <row r="33" spans="1:16" ht="25.5" customHeight="1" x14ac:dyDescent="0.25">
      <c r="A33" s="149" t="s">
        <v>220</v>
      </c>
      <c r="B33" s="49" t="s">
        <v>221</v>
      </c>
      <c r="C33" s="39"/>
      <c r="D33" s="42"/>
      <c r="E33" s="12"/>
      <c r="F33" s="42"/>
      <c r="G33" s="63"/>
      <c r="H33" s="64"/>
      <c r="I33" s="63"/>
      <c r="J33" s="65"/>
      <c r="K33" s="63"/>
      <c r="L33" s="23"/>
      <c r="M33" s="43"/>
      <c r="N33" s="41"/>
      <c r="O33" s="39">
        <f>SUM(C33,E33,G33,I33,K33)</f>
        <v>0</v>
      </c>
      <c r="P33" s="44">
        <f>SUM(D33,F33,H33,J33,L33)</f>
        <v>0</v>
      </c>
    </row>
    <row r="34" spans="1:16" ht="25.5" customHeight="1" x14ac:dyDescent="0.25">
      <c r="A34" s="149"/>
      <c r="B34" s="49" t="s">
        <v>63</v>
      </c>
      <c r="C34" s="7">
        <v>1</v>
      </c>
      <c r="D34" s="110">
        <f>一般專題研究計畫!H82</f>
        <v>767000</v>
      </c>
      <c r="E34" s="63"/>
      <c r="F34" s="65"/>
      <c r="G34" s="63"/>
      <c r="H34" s="64"/>
      <c r="I34" s="63"/>
      <c r="J34" s="65"/>
      <c r="K34" s="63"/>
      <c r="L34" s="23"/>
      <c r="M34" s="43"/>
      <c r="N34" s="41"/>
      <c r="O34" s="39">
        <f>SUM(C34,E34,G34,I34,K34)</f>
        <v>1</v>
      </c>
      <c r="P34" s="44">
        <f>SUM(D34,F34,H34,J34,L34)</f>
        <v>767000</v>
      </c>
    </row>
    <row r="35" spans="1:16" s="1" customFormat="1" ht="25.5" customHeight="1" x14ac:dyDescent="0.25">
      <c r="A35" s="149"/>
      <c r="B35" s="106" t="s">
        <v>198</v>
      </c>
      <c r="C35" s="106">
        <f t="shared" ref="C35:P35" si="18">SUM(C33:C34)</f>
        <v>1</v>
      </c>
      <c r="D35" s="111">
        <f>SUM(D33:D34)</f>
        <v>767000</v>
      </c>
      <c r="E35" s="106">
        <f t="shared" si="18"/>
        <v>0</v>
      </c>
      <c r="F35" s="106">
        <f t="shared" si="18"/>
        <v>0</v>
      </c>
      <c r="G35" s="106">
        <f t="shared" si="18"/>
        <v>0</v>
      </c>
      <c r="H35" s="106">
        <f t="shared" si="18"/>
        <v>0</v>
      </c>
      <c r="I35" s="106">
        <f t="shared" si="18"/>
        <v>0</v>
      </c>
      <c r="J35" s="106">
        <f t="shared" si="18"/>
        <v>0</v>
      </c>
      <c r="K35" s="106">
        <f t="shared" si="18"/>
        <v>0</v>
      </c>
      <c r="L35" s="106">
        <f t="shared" si="18"/>
        <v>0</v>
      </c>
      <c r="M35" s="106">
        <f t="shared" si="18"/>
        <v>0</v>
      </c>
      <c r="N35" s="106">
        <f t="shared" si="18"/>
        <v>0</v>
      </c>
      <c r="O35" s="81">
        <f>SUM(O33:O34)</f>
        <v>1</v>
      </c>
      <c r="P35" s="112">
        <f t="shared" si="18"/>
        <v>767000</v>
      </c>
    </row>
    <row r="36" spans="1:16" s="1" customFormat="1" ht="25.5" customHeight="1" thickBot="1" x14ac:dyDescent="0.3">
      <c r="A36" s="150" t="s">
        <v>222</v>
      </c>
      <c r="B36" s="151"/>
      <c r="C36" s="66">
        <f>SUM(C11,C16,C20,C24,C28,C32,C35)</f>
        <v>61</v>
      </c>
      <c r="D36" s="129">
        <f t="shared" ref="D36:N36" si="19">SUM(D35,D32,D28,D24,D20,D16,D11)</f>
        <v>66928000</v>
      </c>
      <c r="E36" s="66">
        <f t="shared" si="19"/>
        <v>18</v>
      </c>
      <c r="F36" s="129">
        <f t="shared" si="19"/>
        <v>21218000</v>
      </c>
      <c r="G36" s="66">
        <f t="shared" si="19"/>
        <v>12</v>
      </c>
      <c r="H36" s="129">
        <f t="shared" si="19"/>
        <v>12233000</v>
      </c>
      <c r="I36" s="66">
        <f t="shared" si="19"/>
        <v>7</v>
      </c>
      <c r="J36" s="129">
        <f t="shared" si="19"/>
        <v>4651000</v>
      </c>
      <c r="K36" s="66">
        <f t="shared" si="19"/>
        <v>1</v>
      </c>
      <c r="L36" s="129">
        <f t="shared" si="19"/>
        <v>2700000</v>
      </c>
      <c r="M36" s="66">
        <f t="shared" si="19"/>
        <v>54</v>
      </c>
      <c r="N36" s="129">
        <f t="shared" si="19"/>
        <v>3015200</v>
      </c>
      <c r="O36" s="114">
        <f>SUM(O11,O16,O20,O24,O28,O32,O35)</f>
        <v>99</v>
      </c>
      <c r="P36" s="191">
        <f>SUM(P35,P32,P28,P24,P20,P16,P11)</f>
        <v>107730000</v>
      </c>
    </row>
    <row r="37" spans="1:16" ht="17.25" thickTop="1" x14ac:dyDescent="0.25">
      <c r="K37" s="21"/>
      <c r="N37" s="21"/>
    </row>
    <row r="38" spans="1:16" x14ac:dyDescent="0.25">
      <c r="K38" s="21"/>
      <c r="N38" s="21"/>
    </row>
    <row r="39" spans="1:16" x14ac:dyDescent="0.25">
      <c r="K39" s="21"/>
      <c r="N39" s="21"/>
      <c r="P39" s="72"/>
    </row>
    <row r="40" spans="1:16" x14ac:dyDescent="0.25">
      <c r="K40" s="21"/>
      <c r="N40" s="21"/>
    </row>
  </sheetData>
  <mergeCells count="18">
    <mergeCell ref="A29:A32"/>
    <mergeCell ref="A33:A35"/>
    <mergeCell ref="A36:B36"/>
    <mergeCell ref="A5:A11"/>
    <mergeCell ref="A12:A16"/>
    <mergeCell ref="A17:A20"/>
    <mergeCell ref="A21:A24"/>
    <mergeCell ref="A25:A28"/>
    <mergeCell ref="O3:P3"/>
    <mergeCell ref="A1:P1"/>
    <mergeCell ref="A3:A4"/>
    <mergeCell ref="B3:B4"/>
    <mergeCell ref="C3:D3"/>
    <mergeCell ref="E3:F3"/>
    <mergeCell ref="G3:H3"/>
    <mergeCell ref="I3:J3"/>
    <mergeCell ref="K3:L3"/>
    <mergeCell ref="M3:N3"/>
  </mergeCells>
  <phoneticPr fontId="4" type="noConversion"/>
  <pageMargins left="0.31496062992125984" right="0.11811023622047245" top="0.35433070866141736" bottom="0.35433070866141736"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901D6-4E7C-4E7D-9D6B-8C9B5252688B}">
  <dimension ref="A1:H83"/>
  <sheetViews>
    <sheetView zoomScale="89" zoomScaleNormal="89" workbookViewId="0">
      <selection activeCell="M20" sqref="M20"/>
    </sheetView>
  </sheetViews>
  <sheetFormatPr defaultColWidth="9" defaultRowHeight="15.75" x14ac:dyDescent="0.25"/>
  <cols>
    <col min="1" max="1" width="9.125" style="1" bestFit="1" customWidth="1"/>
    <col min="2" max="2" width="28.875" style="1" bestFit="1" customWidth="1"/>
    <col min="3" max="3" width="40.625" style="1" customWidth="1"/>
    <col min="4" max="4" width="24.375" style="1" customWidth="1"/>
    <col min="5" max="5" width="9" style="1"/>
    <col min="6" max="6" width="23.375" style="1" customWidth="1"/>
    <col min="7" max="7" width="20.5" style="1" customWidth="1"/>
    <col min="8" max="8" width="13.375" style="1" customWidth="1"/>
    <col min="9" max="16384" width="9" style="1"/>
  </cols>
  <sheetData>
    <row r="1" spans="1:8" s="141" customFormat="1" ht="21" x14ac:dyDescent="0.25">
      <c r="A1" s="156" t="s">
        <v>506</v>
      </c>
      <c r="B1" s="156"/>
      <c r="C1" s="156"/>
      <c r="D1" s="156"/>
      <c r="E1" s="156"/>
      <c r="F1" s="156"/>
      <c r="G1" s="156"/>
      <c r="H1" s="156"/>
    </row>
    <row r="2" spans="1:8" s="9" customFormat="1" ht="16.5" x14ac:dyDescent="0.25">
      <c r="A2" s="126" t="s">
        <v>0</v>
      </c>
      <c r="B2" s="126" t="s">
        <v>1</v>
      </c>
      <c r="C2" s="126" t="s">
        <v>2</v>
      </c>
      <c r="D2" s="126" t="s">
        <v>3</v>
      </c>
      <c r="E2" s="126" t="s">
        <v>4</v>
      </c>
      <c r="F2" s="126" t="s">
        <v>5</v>
      </c>
      <c r="G2" s="126" t="s">
        <v>6</v>
      </c>
      <c r="H2" s="126" t="s">
        <v>7</v>
      </c>
    </row>
    <row r="3" spans="1:8" s="2" customFormat="1" ht="33" x14ac:dyDescent="0.25">
      <c r="A3" s="10">
        <v>1</v>
      </c>
      <c r="B3" s="15" t="s">
        <v>114</v>
      </c>
      <c r="C3" s="16" t="s">
        <v>324</v>
      </c>
      <c r="D3" s="19" t="s">
        <v>280</v>
      </c>
      <c r="E3" s="16" t="s">
        <v>325</v>
      </c>
      <c r="F3" s="19" t="s">
        <v>291</v>
      </c>
      <c r="G3" s="15" t="s">
        <v>326</v>
      </c>
      <c r="H3" s="11">
        <v>1016000</v>
      </c>
    </row>
    <row r="4" spans="1:8" s="2" customFormat="1" ht="33" x14ac:dyDescent="0.25">
      <c r="A4" s="10">
        <v>2</v>
      </c>
      <c r="B4" s="15" t="s">
        <v>113</v>
      </c>
      <c r="C4" s="16" t="s">
        <v>327</v>
      </c>
      <c r="D4" s="19" t="s">
        <v>280</v>
      </c>
      <c r="E4" s="16" t="s">
        <v>328</v>
      </c>
      <c r="F4" s="19" t="s">
        <v>38</v>
      </c>
      <c r="G4" s="15" t="s">
        <v>326</v>
      </c>
      <c r="H4" s="11">
        <v>1270000</v>
      </c>
    </row>
    <row r="5" spans="1:8" ht="33" x14ac:dyDescent="0.25">
      <c r="A5" s="10">
        <v>3</v>
      </c>
      <c r="B5" s="4" t="s">
        <v>269</v>
      </c>
      <c r="C5" s="16" t="s">
        <v>329</v>
      </c>
      <c r="D5" s="4" t="s">
        <v>280</v>
      </c>
      <c r="E5" s="4" t="s">
        <v>330</v>
      </c>
      <c r="F5" s="4" t="s">
        <v>331</v>
      </c>
      <c r="G5" s="4" t="s">
        <v>332</v>
      </c>
      <c r="H5" s="8">
        <v>735000</v>
      </c>
    </row>
    <row r="6" spans="1:8" s="2" customFormat="1" ht="16.5" x14ac:dyDescent="0.25">
      <c r="A6" s="169" t="s">
        <v>283</v>
      </c>
      <c r="B6" s="169"/>
      <c r="C6" s="169"/>
      <c r="D6" s="169"/>
      <c r="E6" s="169"/>
      <c r="F6" s="169"/>
      <c r="G6" s="169"/>
      <c r="H6" s="132">
        <f>SUM(H3:H5)</f>
        <v>3021000</v>
      </c>
    </row>
    <row r="7" spans="1:8" s="2" customFormat="1" ht="33" x14ac:dyDescent="0.25">
      <c r="A7" s="10">
        <v>4</v>
      </c>
      <c r="B7" s="15" t="s">
        <v>87</v>
      </c>
      <c r="C7" s="16" t="s">
        <v>333</v>
      </c>
      <c r="D7" s="19" t="s">
        <v>28</v>
      </c>
      <c r="E7" s="16" t="s">
        <v>334</v>
      </c>
      <c r="F7" s="19" t="s">
        <v>291</v>
      </c>
      <c r="G7" s="15" t="s">
        <v>326</v>
      </c>
      <c r="H7" s="11">
        <v>1322000</v>
      </c>
    </row>
    <row r="8" spans="1:8" s="2" customFormat="1" ht="16.5" x14ac:dyDescent="0.25">
      <c r="A8" s="10">
        <v>5</v>
      </c>
      <c r="B8" s="15" t="s">
        <v>91</v>
      </c>
      <c r="C8" s="16" t="s">
        <v>335</v>
      </c>
      <c r="D8" s="19" t="s">
        <v>28</v>
      </c>
      <c r="E8" s="16" t="s">
        <v>336</v>
      </c>
      <c r="F8" s="19" t="s">
        <v>38</v>
      </c>
      <c r="G8" s="15" t="s">
        <v>337</v>
      </c>
      <c r="H8" s="11">
        <v>1171000</v>
      </c>
    </row>
    <row r="9" spans="1:8" s="2" customFormat="1" ht="33" x14ac:dyDescent="0.25">
      <c r="A9" s="10">
        <v>6</v>
      </c>
      <c r="B9" s="15" t="s">
        <v>86</v>
      </c>
      <c r="C9" s="16" t="s">
        <v>338</v>
      </c>
      <c r="D9" s="16" t="s">
        <v>28</v>
      </c>
      <c r="E9" s="16" t="s">
        <v>339</v>
      </c>
      <c r="F9" s="19" t="s">
        <v>29</v>
      </c>
      <c r="G9" s="15" t="s">
        <v>326</v>
      </c>
      <c r="H9" s="11">
        <v>1378000</v>
      </c>
    </row>
    <row r="10" spans="1:8" s="2" customFormat="1" ht="33" x14ac:dyDescent="0.25">
      <c r="A10" s="10">
        <v>7</v>
      </c>
      <c r="B10" s="15" t="s">
        <v>67</v>
      </c>
      <c r="C10" s="16" t="s">
        <v>340</v>
      </c>
      <c r="D10" s="19" t="s">
        <v>28</v>
      </c>
      <c r="E10" s="16" t="s">
        <v>341</v>
      </c>
      <c r="F10" s="19" t="s">
        <v>29</v>
      </c>
      <c r="G10" s="15" t="s">
        <v>342</v>
      </c>
      <c r="H10" s="11">
        <v>1139000</v>
      </c>
    </row>
    <row r="11" spans="1:8" s="2" customFormat="1" ht="33" x14ac:dyDescent="0.25">
      <c r="A11" s="10">
        <v>8</v>
      </c>
      <c r="B11" s="15" t="s">
        <v>85</v>
      </c>
      <c r="C11" s="16" t="s">
        <v>343</v>
      </c>
      <c r="D11" s="19" t="s">
        <v>28</v>
      </c>
      <c r="E11" s="16" t="s">
        <v>344</v>
      </c>
      <c r="F11" s="19" t="s">
        <v>38</v>
      </c>
      <c r="G11" s="15" t="s">
        <v>326</v>
      </c>
      <c r="H11" s="11">
        <v>1400000</v>
      </c>
    </row>
    <row r="12" spans="1:8" s="2" customFormat="1" ht="16.5" x14ac:dyDescent="0.25">
      <c r="A12" s="169" t="s">
        <v>283</v>
      </c>
      <c r="B12" s="169"/>
      <c r="C12" s="169"/>
      <c r="D12" s="169"/>
      <c r="E12" s="169"/>
      <c r="F12" s="169"/>
      <c r="G12" s="169"/>
      <c r="H12" s="132">
        <f>SUM(H7:H11)</f>
        <v>6410000</v>
      </c>
    </row>
    <row r="13" spans="1:8" s="2" customFormat="1" ht="33" x14ac:dyDescent="0.25">
      <c r="A13" s="10">
        <v>9</v>
      </c>
      <c r="B13" s="15" t="s">
        <v>95</v>
      </c>
      <c r="C13" s="16" t="s">
        <v>345</v>
      </c>
      <c r="D13" s="19" t="s">
        <v>346</v>
      </c>
      <c r="E13" s="16" t="s">
        <v>347</v>
      </c>
      <c r="F13" s="19" t="s">
        <v>291</v>
      </c>
      <c r="G13" s="15" t="s">
        <v>342</v>
      </c>
      <c r="H13" s="11">
        <v>1439000</v>
      </c>
    </row>
    <row r="14" spans="1:8" s="2" customFormat="1" ht="33" x14ac:dyDescent="0.25">
      <c r="A14" s="10">
        <v>10</v>
      </c>
      <c r="B14" s="15" t="s">
        <v>103</v>
      </c>
      <c r="C14" s="16" t="s">
        <v>348</v>
      </c>
      <c r="D14" s="19" t="s">
        <v>346</v>
      </c>
      <c r="E14" s="16" t="s">
        <v>349</v>
      </c>
      <c r="F14" s="19" t="s">
        <v>38</v>
      </c>
      <c r="G14" s="15" t="s">
        <v>326</v>
      </c>
      <c r="H14" s="11">
        <v>1624000</v>
      </c>
    </row>
    <row r="15" spans="1:8" s="2" customFormat="1" ht="33" x14ac:dyDescent="0.25">
      <c r="A15" s="10">
        <v>11</v>
      </c>
      <c r="B15" s="15" t="s">
        <v>101</v>
      </c>
      <c r="C15" s="16" t="s">
        <v>350</v>
      </c>
      <c r="D15" s="16" t="s">
        <v>346</v>
      </c>
      <c r="E15" s="16" t="s">
        <v>351</v>
      </c>
      <c r="F15" s="19" t="s">
        <v>29</v>
      </c>
      <c r="G15" s="15" t="s">
        <v>326</v>
      </c>
      <c r="H15" s="11">
        <v>1394000</v>
      </c>
    </row>
    <row r="16" spans="1:8" s="2" customFormat="1" ht="33" x14ac:dyDescent="0.25">
      <c r="A16" s="10">
        <v>12</v>
      </c>
      <c r="B16" s="15" t="s">
        <v>102</v>
      </c>
      <c r="C16" s="16" t="s">
        <v>352</v>
      </c>
      <c r="D16" s="19" t="s">
        <v>346</v>
      </c>
      <c r="E16" s="16" t="s">
        <v>353</v>
      </c>
      <c r="F16" s="19" t="s">
        <v>38</v>
      </c>
      <c r="G16" s="15" t="s">
        <v>326</v>
      </c>
      <c r="H16" s="11">
        <v>1634000</v>
      </c>
    </row>
    <row r="17" spans="1:8" s="2" customFormat="1" ht="16.5" x14ac:dyDescent="0.25">
      <c r="A17" s="169" t="s">
        <v>283</v>
      </c>
      <c r="B17" s="169"/>
      <c r="C17" s="169"/>
      <c r="D17" s="169"/>
      <c r="E17" s="169"/>
      <c r="F17" s="169"/>
      <c r="G17" s="169"/>
      <c r="H17" s="132">
        <f>SUM(H13:H16)</f>
        <v>6091000</v>
      </c>
    </row>
    <row r="18" spans="1:8" ht="16.5" x14ac:dyDescent="0.25">
      <c r="A18" s="10">
        <v>13</v>
      </c>
      <c r="B18" s="4" t="s">
        <v>270</v>
      </c>
      <c r="C18" s="4" t="s">
        <v>354</v>
      </c>
      <c r="D18" s="4" t="s">
        <v>289</v>
      </c>
      <c r="E18" s="4" t="s">
        <v>355</v>
      </c>
      <c r="F18" s="4" t="s">
        <v>331</v>
      </c>
      <c r="G18" s="4" t="s">
        <v>332</v>
      </c>
      <c r="H18" s="8">
        <v>834000</v>
      </c>
    </row>
    <row r="19" spans="1:8" s="2" customFormat="1" ht="16.5" x14ac:dyDescent="0.25">
      <c r="A19" s="169" t="s">
        <v>283</v>
      </c>
      <c r="B19" s="169"/>
      <c r="C19" s="169"/>
      <c r="D19" s="169"/>
      <c r="E19" s="169"/>
      <c r="F19" s="169"/>
      <c r="G19" s="169"/>
      <c r="H19" s="132">
        <f>SUM(H18)</f>
        <v>834000</v>
      </c>
    </row>
    <row r="20" spans="1:8" s="2" customFormat="1" ht="33" x14ac:dyDescent="0.25">
      <c r="A20" s="10">
        <v>14</v>
      </c>
      <c r="B20" s="15" t="s">
        <v>94</v>
      </c>
      <c r="C20" s="16" t="s">
        <v>356</v>
      </c>
      <c r="D20" s="19" t="s">
        <v>298</v>
      </c>
      <c r="E20" s="16" t="s">
        <v>357</v>
      </c>
      <c r="F20" s="19" t="s">
        <v>358</v>
      </c>
      <c r="G20" s="15" t="s">
        <v>342</v>
      </c>
      <c r="H20" s="11">
        <v>1500000</v>
      </c>
    </row>
    <row r="21" spans="1:8" s="2" customFormat="1" ht="33" x14ac:dyDescent="0.25">
      <c r="A21" s="10">
        <v>15</v>
      </c>
      <c r="B21" s="15" t="s">
        <v>100</v>
      </c>
      <c r="C21" s="16" t="s">
        <v>359</v>
      </c>
      <c r="D21" s="16" t="s">
        <v>298</v>
      </c>
      <c r="E21" s="16" t="s">
        <v>360</v>
      </c>
      <c r="F21" s="19" t="s">
        <v>29</v>
      </c>
      <c r="G21" s="15" t="s">
        <v>326</v>
      </c>
      <c r="H21" s="11">
        <v>1300000</v>
      </c>
    </row>
    <row r="22" spans="1:8" ht="49.5" x14ac:dyDescent="0.25">
      <c r="A22" s="10">
        <v>16</v>
      </c>
      <c r="B22" s="15" t="s">
        <v>92</v>
      </c>
      <c r="C22" s="19" t="s">
        <v>361</v>
      </c>
      <c r="D22" s="16" t="s">
        <v>298</v>
      </c>
      <c r="E22" s="16" t="s">
        <v>362</v>
      </c>
      <c r="F22" s="19" t="s">
        <v>363</v>
      </c>
      <c r="G22" s="15" t="s">
        <v>342</v>
      </c>
      <c r="H22" s="11">
        <v>2377000</v>
      </c>
    </row>
    <row r="23" spans="1:8" ht="33" x14ac:dyDescent="0.25">
      <c r="A23" s="10">
        <v>17</v>
      </c>
      <c r="B23" s="4" t="s">
        <v>268</v>
      </c>
      <c r="C23" s="16" t="s">
        <v>364</v>
      </c>
      <c r="D23" s="4" t="s">
        <v>298</v>
      </c>
      <c r="E23" s="123" t="s">
        <v>365</v>
      </c>
      <c r="F23" s="19" t="s">
        <v>29</v>
      </c>
      <c r="G23" s="4" t="s">
        <v>366</v>
      </c>
      <c r="H23" s="8">
        <v>1238000</v>
      </c>
    </row>
    <row r="24" spans="1:8" s="2" customFormat="1" ht="16.5" x14ac:dyDescent="0.25">
      <c r="A24" s="169" t="s">
        <v>283</v>
      </c>
      <c r="B24" s="169"/>
      <c r="C24" s="169"/>
      <c r="D24" s="169"/>
      <c r="E24" s="169"/>
      <c r="F24" s="169"/>
      <c r="G24" s="169"/>
      <c r="H24" s="132">
        <f>SUM(H20:H23)</f>
        <v>6415000</v>
      </c>
    </row>
    <row r="25" spans="1:8" s="2" customFormat="1" ht="33" x14ac:dyDescent="0.25">
      <c r="A25" s="10">
        <v>18</v>
      </c>
      <c r="B25" s="15" t="s">
        <v>80</v>
      </c>
      <c r="C25" s="16" t="s">
        <v>367</v>
      </c>
      <c r="D25" s="16" t="s">
        <v>306</v>
      </c>
      <c r="E25" s="16" t="s">
        <v>368</v>
      </c>
      <c r="F25" s="19" t="s">
        <v>29</v>
      </c>
      <c r="G25" s="15" t="s">
        <v>326</v>
      </c>
      <c r="H25" s="11">
        <v>1187000</v>
      </c>
    </row>
    <row r="26" spans="1:8" s="2" customFormat="1" ht="33" x14ac:dyDescent="0.25">
      <c r="A26" s="10">
        <v>19</v>
      </c>
      <c r="B26" s="15" t="s">
        <v>81</v>
      </c>
      <c r="C26" s="16" t="s">
        <v>369</v>
      </c>
      <c r="D26" s="16" t="s">
        <v>306</v>
      </c>
      <c r="E26" s="16" t="s">
        <v>370</v>
      </c>
      <c r="F26" s="19" t="s">
        <v>29</v>
      </c>
      <c r="G26" s="15" t="s">
        <v>326</v>
      </c>
      <c r="H26" s="11">
        <v>1327000</v>
      </c>
    </row>
    <row r="27" spans="1:8" s="2" customFormat="1" ht="33" x14ac:dyDescent="0.25">
      <c r="A27" s="10">
        <v>20</v>
      </c>
      <c r="B27" s="15" t="s">
        <v>70</v>
      </c>
      <c r="C27" s="16" t="s">
        <v>371</v>
      </c>
      <c r="D27" s="16" t="s">
        <v>306</v>
      </c>
      <c r="E27" s="16" t="s">
        <v>372</v>
      </c>
      <c r="F27" s="19" t="s">
        <v>29</v>
      </c>
      <c r="G27" s="15" t="s">
        <v>337</v>
      </c>
      <c r="H27" s="11">
        <v>1137000</v>
      </c>
    </row>
    <row r="28" spans="1:8" s="2" customFormat="1" ht="33" x14ac:dyDescent="0.25">
      <c r="A28" s="10">
        <v>21</v>
      </c>
      <c r="B28" s="15" t="s">
        <v>76</v>
      </c>
      <c r="C28" s="16" t="s">
        <v>373</v>
      </c>
      <c r="D28" s="16" t="s">
        <v>306</v>
      </c>
      <c r="E28" s="16" t="s">
        <v>374</v>
      </c>
      <c r="F28" s="19" t="s">
        <v>29</v>
      </c>
      <c r="G28" s="15" t="s">
        <v>326</v>
      </c>
      <c r="H28" s="11">
        <v>1005000</v>
      </c>
    </row>
    <row r="29" spans="1:8" s="2" customFormat="1" ht="33" x14ac:dyDescent="0.25">
      <c r="A29" s="10">
        <v>22</v>
      </c>
      <c r="B29" s="15" t="s">
        <v>68</v>
      </c>
      <c r="C29" s="16" t="s">
        <v>375</v>
      </c>
      <c r="D29" s="19" t="s">
        <v>306</v>
      </c>
      <c r="E29" s="16" t="s">
        <v>376</v>
      </c>
      <c r="F29" s="19" t="s">
        <v>291</v>
      </c>
      <c r="G29" s="15" t="s">
        <v>337</v>
      </c>
      <c r="H29" s="11">
        <v>1048000</v>
      </c>
    </row>
    <row r="30" spans="1:8" s="2" customFormat="1" ht="33" x14ac:dyDescent="0.25">
      <c r="A30" s="10">
        <v>23</v>
      </c>
      <c r="B30" s="15" t="s">
        <v>107</v>
      </c>
      <c r="C30" s="16" t="s">
        <v>377</v>
      </c>
      <c r="D30" s="16" t="s">
        <v>306</v>
      </c>
      <c r="E30" s="16" t="s">
        <v>378</v>
      </c>
      <c r="F30" s="19" t="s">
        <v>29</v>
      </c>
      <c r="G30" s="15" t="s">
        <v>326</v>
      </c>
      <c r="H30" s="11">
        <v>1065000</v>
      </c>
    </row>
    <row r="31" spans="1:8" s="2" customFormat="1" ht="16.5" x14ac:dyDescent="0.25">
      <c r="A31" s="10">
        <v>24</v>
      </c>
      <c r="B31" s="4" t="s">
        <v>117</v>
      </c>
      <c r="C31" s="4" t="s">
        <v>379</v>
      </c>
      <c r="D31" s="4" t="s">
        <v>306</v>
      </c>
      <c r="E31" s="4" t="s">
        <v>380</v>
      </c>
      <c r="F31" s="19" t="s">
        <v>29</v>
      </c>
      <c r="G31" s="4" t="s">
        <v>366</v>
      </c>
      <c r="H31" s="8">
        <v>1000000</v>
      </c>
    </row>
    <row r="32" spans="1:8" ht="33" x14ac:dyDescent="0.25">
      <c r="A32" s="10">
        <v>25</v>
      </c>
      <c r="B32" s="4" t="s">
        <v>246</v>
      </c>
      <c r="C32" s="16" t="s">
        <v>381</v>
      </c>
      <c r="D32" s="4" t="s">
        <v>306</v>
      </c>
      <c r="E32" s="4" t="s">
        <v>382</v>
      </c>
      <c r="F32" s="19" t="s">
        <v>29</v>
      </c>
      <c r="G32" s="4" t="s">
        <v>366</v>
      </c>
      <c r="H32" s="8">
        <v>936000</v>
      </c>
    </row>
    <row r="33" spans="1:8" ht="33" x14ac:dyDescent="0.25">
      <c r="A33" s="10">
        <v>26</v>
      </c>
      <c r="B33" s="4" t="s">
        <v>267</v>
      </c>
      <c r="C33" s="16" t="s">
        <v>383</v>
      </c>
      <c r="D33" s="4" t="s">
        <v>306</v>
      </c>
      <c r="E33" s="4" t="s">
        <v>384</v>
      </c>
      <c r="F33" s="19" t="s">
        <v>29</v>
      </c>
      <c r="G33" s="4" t="s">
        <v>366</v>
      </c>
      <c r="H33" s="8">
        <v>779000</v>
      </c>
    </row>
    <row r="34" spans="1:8" s="2" customFormat="1" ht="16.5" x14ac:dyDescent="0.25">
      <c r="A34" s="169" t="s">
        <v>283</v>
      </c>
      <c r="B34" s="169"/>
      <c r="C34" s="169"/>
      <c r="D34" s="169"/>
      <c r="E34" s="169"/>
      <c r="F34" s="169"/>
      <c r="G34" s="169"/>
      <c r="H34" s="132">
        <f>SUM(H25:H33)</f>
        <v>9484000</v>
      </c>
    </row>
    <row r="35" spans="1:8" s="2" customFormat="1" ht="33" x14ac:dyDescent="0.25">
      <c r="A35" s="10">
        <v>27</v>
      </c>
      <c r="B35" s="15" t="s">
        <v>75</v>
      </c>
      <c r="C35" s="16" t="s">
        <v>385</v>
      </c>
      <c r="D35" s="19" t="s">
        <v>386</v>
      </c>
      <c r="E35" s="16" t="s">
        <v>387</v>
      </c>
      <c r="F35" s="19" t="s">
        <v>38</v>
      </c>
      <c r="G35" s="15" t="s">
        <v>326</v>
      </c>
      <c r="H35" s="11">
        <v>805000</v>
      </c>
    </row>
    <row r="36" spans="1:8" s="2" customFormat="1" ht="49.5" x14ac:dyDescent="0.25">
      <c r="A36" s="10">
        <v>28</v>
      </c>
      <c r="B36" s="15" t="s">
        <v>97</v>
      </c>
      <c r="C36" s="16" t="s">
        <v>388</v>
      </c>
      <c r="D36" s="19" t="s">
        <v>386</v>
      </c>
      <c r="E36" s="16" t="s">
        <v>389</v>
      </c>
      <c r="F36" s="19" t="s">
        <v>390</v>
      </c>
      <c r="G36" s="15" t="s">
        <v>342</v>
      </c>
      <c r="H36" s="11">
        <v>2166000</v>
      </c>
    </row>
    <row r="37" spans="1:8" s="2" customFormat="1" ht="16.5" x14ac:dyDescent="0.25">
      <c r="A37" s="169" t="s">
        <v>283</v>
      </c>
      <c r="B37" s="169"/>
      <c r="C37" s="169"/>
      <c r="D37" s="169"/>
      <c r="E37" s="169"/>
      <c r="F37" s="169"/>
      <c r="G37" s="169"/>
      <c r="H37" s="132">
        <f>SUM(H35:H36)</f>
        <v>2971000</v>
      </c>
    </row>
    <row r="38" spans="1:8" s="2" customFormat="1" ht="33" x14ac:dyDescent="0.25">
      <c r="A38" s="10">
        <v>29</v>
      </c>
      <c r="B38" s="15" t="s">
        <v>69</v>
      </c>
      <c r="C38" s="16" t="s">
        <v>391</v>
      </c>
      <c r="D38" s="19" t="s">
        <v>392</v>
      </c>
      <c r="E38" s="16" t="s">
        <v>393</v>
      </c>
      <c r="F38" s="19" t="s">
        <v>38</v>
      </c>
      <c r="G38" s="15" t="s">
        <v>342</v>
      </c>
      <c r="H38" s="11">
        <v>928000</v>
      </c>
    </row>
    <row r="39" spans="1:8" s="2" customFormat="1" ht="33" x14ac:dyDescent="0.25">
      <c r="A39" s="10">
        <v>30</v>
      </c>
      <c r="B39" s="15" t="s">
        <v>105</v>
      </c>
      <c r="C39" s="16" t="s">
        <v>394</v>
      </c>
      <c r="D39" s="16" t="s">
        <v>392</v>
      </c>
      <c r="E39" s="16" t="s">
        <v>395</v>
      </c>
      <c r="F39" s="19" t="s">
        <v>29</v>
      </c>
      <c r="G39" s="15" t="s">
        <v>326</v>
      </c>
      <c r="H39" s="11">
        <v>805000</v>
      </c>
    </row>
    <row r="40" spans="1:8" s="2" customFormat="1" ht="33" x14ac:dyDescent="0.25">
      <c r="A40" s="10">
        <v>31</v>
      </c>
      <c r="B40" s="15" t="s">
        <v>78</v>
      </c>
      <c r="C40" s="16" t="s">
        <v>396</v>
      </c>
      <c r="D40" s="16" t="s">
        <v>392</v>
      </c>
      <c r="E40" s="16" t="s">
        <v>397</v>
      </c>
      <c r="F40" s="19" t="s">
        <v>29</v>
      </c>
      <c r="G40" s="15" t="s">
        <v>326</v>
      </c>
      <c r="H40" s="11">
        <v>793000</v>
      </c>
    </row>
    <row r="41" spans="1:8" s="2" customFormat="1" ht="33" x14ac:dyDescent="0.25">
      <c r="A41" s="10">
        <v>32</v>
      </c>
      <c r="B41" s="15" t="s">
        <v>106</v>
      </c>
      <c r="C41" s="16" t="s">
        <v>398</v>
      </c>
      <c r="D41" s="19" t="s">
        <v>392</v>
      </c>
      <c r="E41" s="16" t="s">
        <v>399</v>
      </c>
      <c r="F41" s="19" t="s">
        <v>38</v>
      </c>
      <c r="G41" s="15" t="s">
        <v>326</v>
      </c>
      <c r="H41" s="11">
        <v>848000</v>
      </c>
    </row>
    <row r="42" spans="1:8" s="2" customFormat="1" ht="33" x14ac:dyDescent="0.25">
      <c r="A42" s="10">
        <v>33</v>
      </c>
      <c r="B42" s="15" t="s">
        <v>104</v>
      </c>
      <c r="C42" s="16" t="s">
        <v>400</v>
      </c>
      <c r="D42" s="19" t="s">
        <v>392</v>
      </c>
      <c r="E42" s="16" t="s">
        <v>401</v>
      </c>
      <c r="F42" s="19" t="s">
        <v>38</v>
      </c>
      <c r="G42" s="15" t="s">
        <v>326</v>
      </c>
      <c r="H42" s="11">
        <v>1102000</v>
      </c>
    </row>
    <row r="43" spans="1:8" s="2" customFormat="1" ht="33" x14ac:dyDescent="0.25">
      <c r="A43" s="10">
        <v>34</v>
      </c>
      <c r="B43" s="15" t="s">
        <v>64</v>
      </c>
      <c r="C43" s="16" t="s">
        <v>402</v>
      </c>
      <c r="D43" s="16" t="s">
        <v>392</v>
      </c>
      <c r="E43" s="16" t="s">
        <v>403</v>
      </c>
      <c r="F43" s="19" t="s">
        <v>29</v>
      </c>
      <c r="G43" s="15" t="s">
        <v>337</v>
      </c>
      <c r="H43" s="11">
        <v>1450000</v>
      </c>
    </row>
    <row r="44" spans="1:8" s="2" customFormat="1" ht="16.5" x14ac:dyDescent="0.25">
      <c r="A44" s="10">
        <v>35</v>
      </c>
      <c r="B44" s="15" t="s">
        <v>96</v>
      </c>
      <c r="C44" s="16" t="s">
        <v>404</v>
      </c>
      <c r="D44" s="19" t="s">
        <v>392</v>
      </c>
      <c r="E44" s="16" t="s">
        <v>405</v>
      </c>
      <c r="F44" s="19" t="s">
        <v>291</v>
      </c>
      <c r="G44" s="15" t="s">
        <v>342</v>
      </c>
      <c r="H44" s="11">
        <v>1323000</v>
      </c>
    </row>
    <row r="45" spans="1:8" ht="33" x14ac:dyDescent="0.25">
      <c r="A45" s="10">
        <v>36</v>
      </c>
      <c r="B45" s="1" t="s">
        <v>236</v>
      </c>
      <c r="C45" s="16" t="s">
        <v>406</v>
      </c>
      <c r="D45" s="1" t="s">
        <v>309</v>
      </c>
      <c r="E45" s="1" t="s">
        <v>407</v>
      </c>
      <c r="F45" s="19" t="s">
        <v>29</v>
      </c>
      <c r="G45" s="1" t="s">
        <v>366</v>
      </c>
      <c r="H45" s="135">
        <v>1015000</v>
      </c>
    </row>
    <row r="46" spans="1:8" s="2" customFormat="1" ht="16.5" x14ac:dyDescent="0.25">
      <c r="A46" s="169" t="s">
        <v>283</v>
      </c>
      <c r="B46" s="169"/>
      <c r="C46" s="169"/>
      <c r="D46" s="169"/>
      <c r="E46" s="169"/>
      <c r="F46" s="169"/>
      <c r="G46" s="169"/>
      <c r="H46" s="132">
        <f>SUM(H38:H45)</f>
        <v>8264000</v>
      </c>
    </row>
    <row r="47" spans="1:8" s="2" customFormat="1" ht="33" x14ac:dyDescent="0.25">
      <c r="A47" s="10">
        <v>37</v>
      </c>
      <c r="B47" s="15" t="s">
        <v>65</v>
      </c>
      <c r="C47" s="16" t="s">
        <v>408</v>
      </c>
      <c r="D47" s="19" t="s">
        <v>312</v>
      </c>
      <c r="E47" s="16" t="s">
        <v>409</v>
      </c>
      <c r="F47" s="19" t="s">
        <v>38</v>
      </c>
      <c r="G47" s="15" t="s">
        <v>337</v>
      </c>
      <c r="H47" s="11">
        <v>1323000</v>
      </c>
    </row>
    <row r="48" spans="1:8" s="2" customFormat="1" ht="32.25" x14ac:dyDescent="0.25">
      <c r="A48" s="10">
        <v>38</v>
      </c>
      <c r="B48" s="15" t="s">
        <v>90</v>
      </c>
      <c r="C48" s="16" t="s">
        <v>410</v>
      </c>
      <c r="D48" s="16" t="s">
        <v>312</v>
      </c>
      <c r="E48" s="16" t="s">
        <v>411</v>
      </c>
      <c r="F48" s="19" t="s">
        <v>291</v>
      </c>
      <c r="G48" s="15" t="s">
        <v>342</v>
      </c>
      <c r="H48" s="11">
        <v>2633000</v>
      </c>
    </row>
    <row r="49" spans="1:8" s="2" customFormat="1" ht="33" x14ac:dyDescent="0.25">
      <c r="A49" s="10">
        <v>39</v>
      </c>
      <c r="B49" s="15" t="s">
        <v>82</v>
      </c>
      <c r="C49" s="16" t="s">
        <v>412</v>
      </c>
      <c r="D49" s="16" t="s">
        <v>312</v>
      </c>
      <c r="E49" s="16" t="s">
        <v>413</v>
      </c>
      <c r="F49" s="19" t="s">
        <v>29</v>
      </c>
      <c r="G49" s="15" t="s">
        <v>326</v>
      </c>
      <c r="H49" s="11">
        <v>952000</v>
      </c>
    </row>
    <row r="50" spans="1:8" s="2" customFormat="1" ht="33" x14ac:dyDescent="0.25">
      <c r="A50" s="10">
        <v>40</v>
      </c>
      <c r="B50" s="15" t="s">
        <v>73</v>
      </c>
      <c r="C50" s="16" t="s">
        <v>414</v>
      </c>
      <c r="D50" s="19" t="s">
        <v>312</v>
      </c>
      <c r="E50" s="16" t="s">
        <v>415</v>
      </c>
      <c r="F50" s="19" t="s">
        <v>38</v>
      </c>
      <c r="G50" s="15" t="s">
        <v>326</v>
      </c>
      <c r="H50" s="11">
        <v>1190000</v>
      </c>
    </row>
    <row r="51" spans="1:8" s="2" customFormat="1" ht="32.25" x14ac:dyDescent="0.25">
      <c r="A51" s="10">
        <v>41</v>
      </c>
      <c r="B51" s="15" t="s">
        <v>66</v>
      </c>
      <c r="C51" s="16" t="s">
        <v>416</v>
      </c>
      <c r="D51" s="16" t="s">
        <v>312</v>
      </c>
      <c r="E51" s="16" t="s">
        <v>417</v>
      </c>
      <c r="F51" s="19" t="s">
        <v>29</v>
      </c>
      <c r="G51" s="15" t="s">
        <v>337</v>
      </c>
      <c r="H51" s="11">
        <v>1296000</v>
      </c>
    </row>
    <row r="52" spans="1:8" s="2" customFormat="1" ht="16.5" x14ac:dyDescent="0.25">
      <c r="A52" s="169" t="s">
        <v>283</v>
      </c>
      <c r="B52" s="169"/>
      <c r="C52" s="169"/>
      <c r="D52" s="169"/>
      <c r="E52" s="169"/>
      <c r="F52" s="169"/>
      <c r="G52" s="169"/>
      <c r="H52" s="132">
        <f>SUM(H47:H51)</f>
        <v>7394000</v>
      </c>
    </row>
    <row r="53" spans="1:8" s="2" customFormat="1" ht="33" x14ac:dyDescent="0.25">
      <c r="A53" s="10">
        <v>42</v>
      </c>
      <c r="B53" s="15" t="s">
        <v>108</v>
      </c>
      <c r="C53" s="16" t="s">
        <v>418</v>
      </c>
      <c r="D53" s="19" t="s">
        <v>317</v>
      </c>
      <c r="E53" s="16" t="s">
        <v>419</v>
      </c>
      <c r="F53" s="19" t="s">
        <v>420</v>
      </c>
      <c r="G53" s="15" t="s">
        <v>326</v>
      </c>
      <c r="H53" s="11">
        <v>800000</v>
      </c>
    </row>
    <row r="54" spans="1:8" s="2" customFormat="1" ht="33" x14ac:dyDescent="0.25">
      <c r="A54" s="10">
        <v>43</v>
      </c>
      <c r="B54" s="15" t="s">
        <v>77</v>
      </c>
      <c r="C54" s="16" t="s">
        <v>421</v>
      </c>
      <c r="D54" s="16" t="s">
        <v>317</v>
      </c>
      <c r="E54" s="16" t="s">
        <v>422</v>
      </c>
      <c r="F54" s="19" t="s">
        <v>29</v>
      </c>
      <c r="G54" s="15" t="s">
        <v>326</v>
      </c>
      <c r="H54" s="11">
        <v>798000</v>
      </c>
    </row>
    <row r="55" spans="1:8" s="2" customFormat="1" ht="33" x14ac:dyDescent="0.25">
      <c r="A55" s="10">
        <v>44</v>
      </c>
      <c r="B55" s="15" t="s">
        <v>79</v>
      </c>
      <c r="C55" s="16" t="s">
        <v>423</v>
      </c>
      <c r="D55" s="19" t="s">
        <v>317</v>
      </c>
      <c r="E55" s="16" t="s">
        <v>424</v>
      </c>
      <c r="F55" s="19" t="s">
        <v>38</v>
      </c>
      <c r="G55" s="15" t="s">
        <v>326</v>
      </c>
      <c r="H55" s="11">
        <v>849000</v>
      </c>
    </row>
    <row r="56" spans="1:8" s="2" customFormat="1" ht="33" x14ac:dyDescent="0.25">
      <c r="A56" s="10">
        <v>45</v>
      </c>
      <c r="B56" s="15" t="s">
        <v>74</v>
      </c>
      <c r="C56" s="16" t="s">
        <v>425</v>
      </c>
      <c r="D56" s="19" t="s">
        <v>317</v>
      </c>
      <c r="E56" s="16" t="s">
        <v>426</v>
      </c>
      <c r="F56" s="19" t="s">
        <v>38</v>
      </c>
      <c r="G56" s="15" t="s">
        <v>326</v>
      </c>
      <c r="H56" s="11">
        <v>805000</v>
      </c>
    </row>
    <row r="57" spans="1:8" ht="33" x14ac:dyDescent="0.25">
      <c r="A57" s="10">
        <v>46</v>
      </c>
      <c r="B57" s="136" t="s">
        <v>271</v>
      </c>
      <c r="C57" s="16" t="s">
        <v>427</v>
      </c>
      <c r="D57" s="1" t="s">
        <v>428</v>
      </c>
      <c r="E57" s="1" t="s">
        <v>429</v>
      </c>
      <c r="F57" s="1" t="s">
        <v>38</v>
      </c>
      <c r="G57" s="1" t="s">
        <v>430</v>
      </c>
      <c r="H57" s="137">
        <v>1162000</v>
      </c>
    </row>
    <row r="58" spans="1:8" s="2" customFormat="1" ht="16.5" x14ac:dyDescent="0.25">
      <c r="A58" s="169" t="s">
        <v>283</v>
      </c>
      <c r="B58" s="169"/>
      <c r="C58" s="169"/>
      <c r="D58" s="169"/>
      <c r="E58" s="169"/>
      <c r="F58" s="169"/>
      <c r="G58" s="169"/>
      <c r="H58" s="132">
        <f>SUM(H53:H57)</f>
        <v>4414000</v>
      </c>
    </row>
    <row r="59" spans="1:8" s="2" customFormat="1" ht="33" x14ac:dyDescent="0.25">
      <c r="A59" s="10">
        <v>47</v>
      </c>
      <c r="B59" s="15" t="s">
        <v>71</v>
      </c>
      <c r="C59" s="16" t="s">
        <v>431</v>
      </c>
      <c r="D59" s="19" t="s">
        <v>235</v>
      </c>
      <c r="E59" s="16" t="s">
        <v>432</v>
      </c>
      <c r="F59" s="19" t="s">
        <v>29</v>
      </c>
      <c r="G59" s="15" t="s">
        <v>337</v>
      </c>
      <c r="H59" s="11">
        <v>833000</v>
      </c>
    </row>
    <row r="60" spans="1:8" s="2" customFormat="1" ht="33" x14ac:dyDescent="0.25">
      <c r="A60" s="10">
        <v>48</v>
      </c>
      <c r="B60" s="15" t="s">
        <v>88</v>
      </c>
      <c r="C60" s="16" t="s">
        <v>433</v>
      </c>
      <c r="D60" s="19" t="s">
        <v>235</v>
      </c>
      <c r="E60" s="16" t="s">
        <v>434</v>
      </c>
      <c r="F60" s="19" t="s">
        <v>435</v>
      </c>
      <c r="G60" s="15" t="s">
        <v>326</v>
      </c>
      <c r="H60" s="11">
        <v>498000</v>
      </c>
    </row>
    <row r="61" spans="1:8" s="2" customFormat="1" ht="33" x14ac:dyDescent="0.25">
      <c r="A61" s="10">
        <v>49</v>
      </c>
      <c r="B61" s="15" t="s">
        <v>89</v>
      </c>
      <c r="C61" s="16" t="s">
        <v>436</v>
      </c>
      <c r="D61" s="19" t="s">
        <v>235</v>
      </c>
      <c r="E61" s="16" t="s">
        <v>437</v>
      </c>
      <c r="F61" s="19" t="s">
        <v>438</v>
      </c>
      <c r="G61" s="15" t="s">
        <v>326</v>
      </c>
      <c r="H61" s="11">
        <v>750000</v>
      </c>
    </row>
    <row r="62" spans="1:8" s="2" customFormat="1" ht="33" x14ac:dyDescent="0.25">
      <c r="A62" s="10">
        <v>50</v>
      </c>
      <c r="B62" s="15" t="s">
        <v>112</v>
      </c>
      <c r="C62" s="16" t="s">
        <v>439</v>
      </c>
      <c r="D62" s="19" t="s">
        <v>235</v>
      </c>
      <c r="E62" s="16" t="s">
        <v>440</v>
      </c>
      <c r="F62" s="19" t="s">
        <v>291</v>
      </c>
      <c r="G62" s="15" t="s">
        <v>326</v>
      </c>
      <c r="H62" s="11">
        <v>830000</v>
      </c>
    </row>
    <row r="63" spans="1:8" s="2" customFormat="1" ht="16.5" x14ac:dyDescent="0.25">
      <c r="A63" s="169" t="s">
        <v>283</v>
      </c>
      <c r="B63" s="169"/>
      <c r="C63" s="169"/>
      <c r="D63" s="169"/>
      <c r="E63" s="169"/>
      <c r="F63" s="169"/>
      <c r="G63" s="169"/>
      <c r="H63" s="132">
        <f>SUM(H59:H62)</f>
        <v>2911000</v>
      </c>
    </row>
    <row r="64" spans="1:8" s="2" customFormat="1" ht="33" x14ac:dyDescent="0.25">
      <c r="A64" s="10">
        <v>51</v>
      </c>
      <c r="B64" s="15" t="s">
        <v>84</v>
      </c>
      <c r="C64" s="16" t="s">
        <v>441</v>
      </c>
      <c r="D64" s="19" t="s">
        <v>428</v>
      </c>
      <c r="E64" s="16" t="s">
        <v>442</v>
      </c>
      <c r="F64" s="19" t="s">
        <v>291</v>
      </c>
      <c r="G64" s="15" t="s">
        <v>326</v>
      </c>
      <c r="H64" s="11">
        <v>595000</v>
      </c>
    </row>
    <row r="65" spans="1:8" s="2" customFormat="1" ht="16.5" x14ac:dyDescent="0.25">
      <c r="A65" s="169" t="s">
        <v>283</v>
      </c>
      <c r="B65" s="169"/>
      <c r="C65" s="169"/>
      <c r="D65" s="169"/>
      <c r="E65" s="169"/>
      <c r="F65" s="169"/>
      <c r="G65" s="169"/>
      <c r="H65" s="132">
        <f>SUM(H64)</f>
        <v>595000</v>
      </c>
    </row>
    <row r="66" spans="1:8" s="2" customFormat="1" ht="16.5" x14ac:dyDescent="0.25">
      <c r="A66" s="10">
        <v>52</v>
      </c>
      <c r="B66" s="15" t="s">
        <v>109</v>
      </c>
      <c r="C66" s="16" t="s">
        <v>443</v>
      </c>
      <c r="D66" s="19" t="s">
        <v>444</v>
      </c>
      <c r="E66" s="16" t="s">
        <v>445</v>
      </c>
      <c r="F66" s="19" t="s">
        <v>29</v>
      </c>
      <c r="G66" s="15" t="s">
        <v>326</v>
      </c>
      <c r="H66" s="11">
        <v>736000</v>
      </c>
    </row>
    <row r="67" spans="1:8" s="2" customFormat="1" ht="16.5" x14ac:dyDescent="0.25">
      <c r="A67" s="169" t="s">
        <v>283</v>
      </c>
      <c r="B67" s="169"/>
      <c r="C67" s="169"/>
      <c r="D67" s="169"/>
      <c r="E67" s="169"/>
      <c r="F67" s="169"/>
      <c r="G67" s="169"/>
      <c r="H67" s="132">
        <f>SUM(H66)</f>
        <v>736000</v>
      </c>
    </row>
    <row r="68" spans="1:8" s="2" customFormat="1" ht="33" x14ac:dyDescent="0.25">
      <c r="A68" s="10">
        <v>53</v>
      </c>
      <c r="B68" s="15" t="s">
        <v>111</v>
      </c>
      <c r="C68" s="16" t="s">
        <v>446</v>
      </c>
      <c r="D68" s="19" t="s">
        <v>447</v>
      </c>
      <c r="E68" s="16" t="s">
        <v>448</v>
      </c>
      <c r="F68" s="19" t="s">
        <v>449</v>
      </c>
      <c r="G68" s="15" t="s">
        <v>326</v>
      </c>
      <c r="H68" s="11">
        <v>693000</v>
      </c>
    </row>
    <row r="69" spans="1:8" s="2" customFormat="1" ht="48.75" x14ac:dyDescent="0.25">
      <c r="A69" s="10">
        <v>54</v>
      </c>
      <c r="B69" s="15" t="s">
        <v>99</v>
      </c>
      <c r="C69" s="16" t="s">
        <v>450</v>
      </c>
      <c r="D69" s="19" t="s">
        <v>447</v>
      </c>
      <c r="E69" s="16" t="s">
        <v>451</v>
      </c>
      <c r="F69" s="19" t="s">
        <v>291</v>
      </c>
      <c r="G69" s="15" t="s">
        <v>337</v>
      </c>
      <c r="H69" s="11">
        <v>860000</v>
      </c>
    </row>
    <row r="70" spans="1:8" s="2" customFormat="1" ht="16.5" x14ac:dyDescent="0.25">
      <c r="A70" s="169" t="s">
        <v>283</v>
      </c>
      <c r="B70" s="169"/>
      <c r="C70" s="169"/>
      <c r="D70" s="169"/>
      <c r="E70" s="169"/>
      <c r="F70" s="169"/>
      <c r="G70" s="169"/>
      <c r="H70" s="132">
        <f>SUM(H68:H69)</f>
        <v>1553000</v>
      </c>
    </row>
    <row r="71" spans="1:8" s="2" customFormat="1" ht="33" x14ac:dyDescent="0.25">
      <c r="A71" s="10">
        <v>55</v>
      </c>
      <c r="B71" s="15" t="s">
        <v>72</v>
      </c>
      <c r="C71" s="16" t="s">
        <v>452</v>
      </c>
      <c r="D71" s="19" t="s">
        <v>453</v>
      </c>
      <c r="E71" s="16" t="s">
        <v>454</v>
      </c>
      <c r="F71" s="19" t="s">
        <v>455</v>
      </c>
      <c r="G71" s="15" t="s">
        <v>326</v>
      </c>
      <c r="H71" s="11">
        <v>1070000</v>
      </c>
    </row>
    <row r="72" spans="1:8" s="2" customFormat="1" ht="16.5" x14ac:dyDescent="0.25">
      <c r="A72" s="169" t="s">
        <v>283</v>
      </c>
      <c r="B72" s="169"/>
      <c r="C72" s="169"/>
      <c r="D72" s="169"/>
      <c r="E72" s="169"/>
      <c r="F72" s="169"/>
      <c r="G72" s="169"/>
      <c r="H72" s="132">
        <f>SUM(H71)</f>
        <v>1070000</v>
      </c>
    </row>
    <row r="73" spans="1:8" s="2" customFormat="1" ht="33" x14ac:dyDescent="0.25">
      <c r="A73" s="10">
        <v>56</v>
      </c>
      <c r="B73" s="15" t="s">
        <v>98</v>
      </c>
      <c r="C73" s="16" t="s">
        <v>456</v>
      </c>
      <c r="D73" s="19" t="s">
        <v>457</v>
      </c>
      <c r="E73" s="16" t="s">
        <v>458</v>
      </c>
      <c r="F73" s="19" t="s">
        <v>38</v>
      </c>
      <c r="G73" s="15" t="s">
        <v>337</v>
      </c>
      <c r="H73" s="11">
        <v>782000</v>
      </c>
    </row>
    <row r="74" spans="1:8" ht="16.5" x14ac:dyDescent="0.25">
      <c r="A74" s="10">
        <v>57</v>
      </c>
      <c r="B74" s="4" t="s">
        <v>238</v>
      </c>
      <c r="C74" s="4" t="s">
        <v>459</v>
      </c>
      <c r="D74" s="4" t="s">
        <v>457</v>
      </c>
      <c r="E74" s="4" t="s">
        <v>460</v>
      </c>
      <c r="F74" s="4" t="s">
        <v>291</v>
      </c>
      <c r="G74" s="4" t="s">
        <v>332</v>
      </c>
      <c r="H74" s="6">
        <v>994000</v>
      </c>
    </row>
    <row r="75" spans="1:8" s="2" customFormat="1" ht="16.5" x14ac:dyDescent="0.25">
      <c r="A75" s="169" t="s">
        <v>283</v>
      </c>
      <c r="B75" s="169"/>
      <c r="C75" s="169"/>
      <c r="D75" s="169"/>
      <c r="E75" s="169"/>
      <c r="F75" s="169"/>
      <c r="G75" s="169"/>
      <c r="H75" s="132">
        <f>SUM(H73:H74)</f>
        <v>1776000</v>
      </c>
    </row>
    <row r="76" spans="1:8" s="2" customFormat="1" ht="33" x14ac:dyDescent="0.25">
      <c r="A76" s="10">
        <v>58</v>
      </c>
      <c r="B76" s="15" t="s">
        <v>110</v>
      </c>
      <c r="C76" s="16" t="s">
        <v>461</v>
      </c>
      <c r="D76" s="19" t="s">
        <v>462</v>
      </c>
      <c r="E76" s="16" t="s">
        <v>463</v>
      </c>
      <c r="F76" s="19" t="s">
        <v>291</v>
      </c>
      <c r="G76" s="15" t="s">
        <v>326</v>
      </c>
      <c r="H76" s="11">
        <v>670000</v>
      </c>
    </row>
    <row r="77" spans="1:8" s="2" customFormat="1" ht="16.5" x14ac:dyDescent="0.25">
      <c r="A77" s="10">
        <v>59</v>
      </c>
      <c r="B77" s="15" t="s">
        <v>93</v>
      </c>
      <c r="C77" s="16" t="s">
        <v>464</v>
      </c>
      <c r="D77" s="16" t="s">
        <v>462</v>
      </c>
      <c r="E77" s="16" t="s">
        <v>465</v>
      </c>
      <c r="F77" s="19" t="s">
        <v>38</v>
      </c>
      <c r="G77" s="15" t="s">
        <v>342</v>
      </c>
      <c r="H77" s="11">
        <v>807000</v>
      </c>
    </row>
    <row r="78" spans="1:8" s="2" customFormat="1" ht="16.5" x14ac:dyDescent="0.25">
      <c r="A78" s="169" t="s">
        <v>283</v>
      </c>
      <c r="B78" s="169"/>
      <c r="C78" s="169"/>
      <c r="D78" s="169"/>
      <c r="E78" s="169"/>
      <c r="F78" s="169"/>
      <c r="G78" s="169"/>
      <c r="H78" s="132">
        <f>SUM(H76:H77)</f>
        <v>1477000</v>
      </c>
    </row>
    <row r="79" spans="1:8" s="2" customFormat="1" ht="33" x14ac:dyDescent="0.25">
      <c r="A79" s="10">
        <v>60</v>
      </c>
      <c r="B79" s="15" t="s">
        <v>227</v>
      </c>
      <c r="C79" s="16" t="s">
        <v>466</v>
      </c>
      <c r="D79" s="19" t="s">
        <v>467</v>
      </c>
      <c r="E79" s="16" t="s">
        <v>468</v>
      </c>
      <c r="F79" s="19" t="s">
        <v>469</v>
      </c>
      <c r="G79" s="15" t="s">
        <v>326</v>
      </c>
      <c r="H79" s="11">
        <v>745000</v>
      </c>
    </row>
    <row r="80" spans="1:8" s="2" customFormat="1" ht="16.5" x14ac:dyDescent="0.25">
      <c r="A80" s="169" t="s">
        <v>283</v>
      </c>
      <c r="B80" s="169"/>
      <c r="C80" s="169"/>
      <c r="D80" s="169"/>
      <c r="E80" s="169"/>
      <c r="F80" s="169"/>
      <c r="G80" s="169"/>
      <c r="H80" s="132">
        <f>SUM(H79)</f>
        <v>745000</v>
      </c>
    </row>
    <row r="81" spans="1:8" s="2" customFormat="1" ht="33" x14ac:dyDescent="0.25">
      <c r="A81" s="10">
        <v>61</v>
      </c>
      <c r="B81" s="15" t="s">
        <v>83</v>
      </c>
      <c r="C81" s="16" t="s">
        <v>470</v>
      </c>
      <c r="D81" s="19" t="s">
        <v>471</v>
      </c>
      <c r="E81" s="16" t="s">
        <v>472</v>
      </c>
      <c r="F81" s="19" t="s">
        <v>38</v>
      </c>
      <c r="G81" s="15" t="s">
        <v>473</v>
      </c>
      <c r="H81" s="11">
        <v>767000</v>
      </c>
    </row>
    <row r="82" spans="1:8" s="2" customFormat="1" ht="16.5" x14ac:dyDescent="0.25">
      <c r="A82" s="169" t="s">
        <v>283</v>
      </c>
      <c r="B82" s="169"/>
      <c r="C82" s="169"/>
      <c r="D82" s="169"/>
      <c r="E82" s="169"/>
      <c r="F82" s="169"/>
      <c r="G82" s="169"/>
      <c r="H82" s="132">
        <f>SUM(H81)</f>
        <v>767000</v>
      </c>
    </row>
    <row r="83" spans="1:8" s="2" customFormat="1" ht="16.5" x14ac:dyDescent="0.25">
      <c r="A83" s="168" t="s">
        <v>275</v>
      </c>
      <c r="B83" s="168"/>
      <c r="C83" s="168"/>
      <c r="D83" s="168"/>
      <c r="E83" s="168"/>
      <c r="F83" s="168"/>
      <c r="G83" s="168"/>
      <c r="H83" s="138">
        <f>SUM(H6,H12,H17,H19,H24,H34,H37,H46,H52,H58,H63,H65,H67,H70,H72,H75,H78,H80,H82)</f>
        <v>66928000</v>
      </c>
    </row>
  </sheetData>
  <sortState xmlns:xlrd2="http://schemas.microsoft.com/office/spreadsheetml/2017/richdata2" ref="A3:H83">
    <sortCondition ref="D3:D83"/>
    <sortCondition ref="E3:E83"/>
  </sortState>
  <mergeCells count="21">
    <mergeCell ref="A12:G12"/>
    <mergeCell ref="A17:G17"/>
    <mergeCell ref="A24:G24"/>
    <mergeCell ref="A34:G34"/>
    <mergeCell ref="A19:G19"/>
    <mergeCell ref="A1:H1"/>
    <mergeCell ref="A83:G83"/>
    <mergeCell ref="A46:G46"/>
    <mergeCell ref="A52:G52"/>
    <mergeCell ref="A58:G58"/>
    <mergeCell ref="A63:G63"/>
    <mergeCell ref="A65:G65"/>
    <mergeCell ref="A67:G67"/>
    <mergeCell ref="A70:G70"/>
    <mergeCell ref="A72:G72"/>
    <mergeCell ref="A75:G75"/>
    <mergeCell ref="A78:G78"/>
    <mergeCell ref="A82:G82"/>
    <mergeCell ref="A80:G80"/>
    <mergeCell ref="A37:G37"/>
    <mergeCell ref="A6:G6"/>
  </mergeCells>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D583-52D6-403F-B404-74AECF750C28}">
  <dimension ref="A1:H31"/>
  <sheetViews>
    <sheetView workbookViewId="0">
      <selection activeCell="G23" sqref="G23"/>
    </sheetView>
  </sheetViews>
  <sheetFormatPr defaultColWidth="9" defaultRowHeight="15.75" x14ac:dyDescent="0.25"/>
  <cols>
    <col min="1" max="1" width="5.625" style="1" bestFit="1" customWidth="1"/>
    <col min="2" max="2" width="27.25" style="1" bestFit="1" customWidth="1"/>
    <col min="3" max="3" width="51.125" style="1" bestFit="1" customWidth="1"/>
    <col min="4" max="4" width="20.5" style="1" bestFit="1" customWidth="1"/>
    <col min="5" max="5" width="7.5" style="1" bestFit="1" customWidth="1"/>
    <col min="6" max="6" width="9.5" style="1" bestFit="1" customWidth="1"/>
    <col min="7" max="7" width="22.75" style="1" bestFit="1" customWidth="1"/>
    <col min="8" max="8" width="12.75" style="1" bestFit="1" customWidth="1"/>
    <col min="9" max="16384" width="9" style="1"/>
  </cols>
  <sheetData>
    <row r="1" spans="1:8" ht="21" x14ac:dyDescent="0.25">
      <c r="A1" s="156" t="s">
        <v>480</v>
      </c>
      <c r="B1" s="156"/>
      <c r="C1" s="156"/>
      <c r="D1" s="156"/>
      <c r="E1" s="156"/>
      <c r="F1" s="156"/>
      <c r="G1" s="156"/>
      <c r="H1" s="156"/>
    </row>
    <row r="2" spans="1:8" s="9" customFormat="1" ht="16.5" x14ac:dyDescent="0.25">
      <c r="A2" s="126" t="s">
        <v>0</v>
      </c>
      <c r="B2" s="126" t="s">
        <v>1</v>
      </c>
      <c r="C2" s="126" t="s">
        <v>2</v>
      </c>
      <c r="D2" s="126" t="s">
        <v>3</v>
      </c>
      <c r="E2" s="126" t="s">
        <v>4</v>
      </c>
      <c r="F2" s="126" t="s">
        <v>5</v>
      </c>
      <c r="G2" s="126" t="s">
        <v>6</v>
      </c>
      <c r="H2" s="126" t="s">
        <v>7</v>
      </c>
    </row>
    <row r="3" spans="1:8" s="2" customFormat="1" ht="33" x14ac:dyDescent="0.25">
      <c r="A3" s="10">
        <v>1</v>
      </c>
      <c r="B3" s="15" t="s">
        <v>62</v>
      </c>
      <c r="C3" s="16" t="s">
        <v>507</v>
      </c>
      <c r="D3" s="16" t="s">
        <v>280</v>
      </c>
      <c r="E3" s="16" t="s">
        <v>281</v>
      </c>
      <c r="F3" s="19" t="s">
        <v>479</v>
      </c>
      <c r="G3" s="10" t="s">
        <v>282</v>
      </c>
      <c r="H3" s="17">
        <v>1650000</v>
      </c>
    </row>
    <row r="4" spans="1:8" s="2" customFormat="1" ht="16.5" x14ac:dyDescent="0.25">
      <c r="A4" s="169" t="s">
        <v>283</v>
      </c>
      <c r="B4" s="169"/>
      <c r="C4" s="169"/>
      <c r="D4" s="169"/>
      <c r="E4" s="169"/>
      <c r="F4" s="169"/>
      <c r="G4" s="169"/>
      <c r="H4" s="132">
        <f>SUM(H3)</f>
        <v>1650000</v>
      </c>
    </row>
    <row r="5" spans="1:8" s="2" customFormat="1" ht="33" x14ac:dyDescent="0.25">
      <c r="A5" s="10">
        <v>2</v>
      </c>
      <c r="B5" s="15" t="s">
        <v>27</v>
      </c>
      <c r="C5" s="16" t="s">
        <v>40</v>
      </c>
      <c r="D5" s="16" t="s">
        <v>28</v>
      </c>
      <c r="E5" s="16" t="s">
        <v>284</v>
      </c>
      <c r="F5" s="16" t="s">
        <v>29</v>
      </c>
      <c r="G5" s="10" t="s">
        <v>41</v>
      </c>
      <c r="H5" s="18">
        <v>1297000</v>
      </c>
    </row>
    <row r="6" spans="1:8" s="2" customFormat="1" ht="16.5" x14ac:dyDescent="0.25">
      <c r="A6" s="169" t="s">
        <v>283</v>
      </c>
      <c r="B6" s="169"/>
      <c r="C6" s="169"/>
      <c r="D6" s="169"/>
      <c r="E6" s="169"/>
      <c r="F6" s="169"/>
      <c r="G6" s="169"/>
      <c r="H6" s="132">
        <f>SUM(H5)</f>
        <v>1297000</v>
      </c>
    </row>
    <row r="7" spans="1:8" s="2" customFormat="1" ht="16.5" x14ac:dyDescent="0.25">
      <c r="A7" s="10">
        <v>3</v>
      </c>
      <c r="B7" s="15" t="s">
        <v>30</v>
      </c>
      <c r="C7" s="19" t="s">
        <v>115</v>
      </c>
      <c r="D7" s="16" t="s">
        <v>31</v>
      </c>
      <c r="E7" s="15" t="s">
        <v>276</v>
      </c>
      <c r="F7" s="16" t="s">
        <v>32</v>
      </c>
      <c r="G7" s="10" t="s">
        <v>41</v>
      </c>
      <c r="H7" s="11">
        <v>1410000</v>
      </c>
    </row>
    <row r="8" spans="1:8" s="2" customFormat="1" ht="32.25" x14ac:dyDescent="0.25">
      <c r="A8" s="10">
        <v>4</v>
      </c>
      <c r="B8" s="15" t="s">
        <v>58</v>
      </c>
      <c r="C8" s="16" t="s">
        <v>285</v>
      </c>
      <c r="D8" s="16" t="s">
        <v>31</v>
      </c>
      <c r="E8" s="16" t="s">
        <v>286</v>
      </c>
      <c r="F8" s="16" t="s">
        <v>38</v>
      </c>
      <c r="G8" s="10" t="s">
        <v>287</v>
      </c>
      <c r="H8" s="18">
        <v>1294000</v>
      </c>
    </row>
    <row r="9" spans="1:8" s="2" customFormat="1" ht="16.5" x14ac:dyDescent="0.25">
      <c r="A9" s="169" t="s">
        <v>283</v>
      </c>
      <c r="B9" s="169"/>
      <c r="C9" s="169"/>
      <c r="D9" s="169"/>
      <c r="E9" s="169"/>
      <c r="F9" s="169"/>
      <c r="G9" s="169"/>
      <c r="H9" s="132">
        <f>SUM(H7:H8)</f>
        <v>2704000</v>
      </c>
    </row>
    <row r="10" spans="1:8" s="2" customFormat="1" ht="33" x14ac:dyDescent="0.25">
      <c r="A10" s="10">
        <v>5</v>
      </c>
      <c r="B10" s="15" t="s">
        <v>34</v>
      </c>
      <c r="C10" s="16" t="s">
        <v>224</v>
      </c>
      <c r="D10" s="15" t="s">
        <v>37</v>
      </c>
      <c r="E10" s="16" t="s">
        <v>241</v>
      </c>
      <c r="F10" s="15" t="s">
        <v>38</v>
      </c>
      <c r="G10" s="10" t="s">
        <v>57</v>
      </c>
      <c r="H10" s="11">
        <v>1181000</v>
      </c>
    </row>
    <row r="11" spans="1:8" s="2" customFormat="1" ht="33" x14ac:dyDescent="0.25">
      <c r="A11" s="10">
        <v>6</v>
      </c>
      <c r="B11" s="10" t="s">
        <v>18</v>
      </c>
      <c r="C11" s="16" t="s">
        <v>288</v>
      </c>
      <c r="D11" s="16" t="s">
        <v>289</v>
      </c>
      <c r="E11" s="16" t="s">
        <v>290</v>
      </c>
      <c r="F11" s="16" t="s">
        <v>291</v>
      </c>
      <c r="G11" s="10" t="s">
        <v>292</v>
      </c>
      <c r="H11" s="133">
        <v>1069000</v>
      </c>
    </row>
    <row r="12" spans="1:8" s="2" customFormat="1" ht="49.5" x14ac:dyDescent="0.25">
      <c r="A12" s="10">
        <v>7</v>
      </c>
      <c r="B12" s="10" t="s">
        <v>19</v>
      </c>
      <c r="C12" s="16" t="s">
        <v>293</v>
      </c>
      <c r="D12" s="16" t="s">
        <v>289</v>
      </c>
      <c r="E12" s="16" t="s">
        <v>294</v>
      </c>
      <c r="F12" s="16" t="s">
        <v>295</v>
      </c>
      <c r="G12" s="10" t="s">
        <v>296</v>
      </c>
      <c r="H12" s="133">
        <v>1036000</v>
      </c>
    </row>
    <row r="13" spans="1:8" s="2" customFormat="1" ht="16.5" x14ac:dyDescent="0.25">
      <c r="A13" s="169" t="s">
        <v>283</v>
      </c>
      <c r="B13" s="169"/>
      <c r="C13" s="169"/>
      <c r="D13" s="169"/>
      <c r="E13" s="169"/>
      <c r="F13" s="169"/>
      <c r="G13" s="169"/>
      <c r="H13" s="132">
        <f>SUM(H10:H12)</f>
        <v>3286000</v>
      </c>
    </row>
    <row r="14" spans="1:8" s="2" customFormat="1" ht="33" x14ac:dyDescent="0.25">
      <c r="A14" s="10">
        <v>8</v>
      </c>
      <c r="B14" s="10" t="s">
        <v>20</v>
      </c>
      <c r="C14" s="16" t="s">
        <v>297</v>
      </c>
      <c r="D14" s="16" t="s">
        <v>298</v>
      </c>
      <c r="E14" s="16" t="s">
        <v>299</v>
      </c>
      <c r="F14" s="16" t="s">
        <v>38</v>
      </c>
      <c r="G14" s="10" t="s">
        <v>296</v>
      </c>
      <c r="H14" s="99">
        <v>1500000</v>
      </c>
    </row>
    <row r="15" spans="1:8" s="2" customFormat="1" ht="33" x14ac:dyDescent="0.25">
      <c r="A15" s="10">
        <v>9</v>
      </c>
      <c r="B15" s="10" t="s">
        <v>21</v>
      </c>
      <c r="C15" s="16" t="s">
        <v>300</v>
      </c>
      <c r="D15" s="16" t="s">
        <v>298</v>
      </c>
      <c r="E15" s="16" t="s">
        <v>301</v>
      </c>
      <c r="F15" s="16" t="s">
        <v>38</v>
      </c>
      <c r="G15" s="10" t="s">
        <v>296</v>
      </c>
      <c r="H15" s="133">
        <v>1250000</v>
      </c>
    </row>
    <row r="16" spans="1:8" s="2" customFormat="1" ht="66" x14ac:dyDescent="0.25">
      <c r="A16" s="10">
        <v>10</v>
      </c>
      <c r="B16" s="10" t="s">
        <v>35</v>
      </c>
      <c r="C16" s="16" t="s">
        <v>302</v>
      </c>
      <c r="D16" s="16" t="s">
        <v>298</v>
      </c>
      <c r="E16" s="15" t="s">
        <v>277</v>
      </c>
      <c r="F16" s="19" t="s">
        <v>303</v>
      </c>
      <c r="G16" s="10" t="s">
        <v>304</v>
      </c>
      <c r="H16" s="17">
        <v>1119000</v>
      </c>
    </row>
    <row r="17" spans="1:8" s="2" customFormat="1" ht="16.5" x14ac:dyDescent="0.25">
      <c r="A17" s="169" t="s">
        <v>283</v>
      </c>
      <c r="B17" s="169"/>
      <c r="C17" s="169"/>
      <c r="D17" s="169"/>
      <c r="E17" s="169"/>
      <c r="F17" s="169"/>
      <c r="G17" s="169"/>
      <c r="H17" s="132">
        <f>SUM(H14:H16)</f>
        <v>3869000</v>
      </c>
    </row>
    <row r="18" spans="1:8" s="2" customFormat="1" ht="32.25" x14ac:dyDescent="0.25">
      <c r="A18" s="10">
        <v>11</v>
      </c>
      <c r="B18" s="10" t="s">
        <v>22</v>
      </c>
      <c r="C18" s="16" t="s">
        <v>305</v>
      </c>
      <c r="D18" s="16" t="s">
        <v>306</v>
      </c>
      <c r="E18" s="16" t="s">
        <v>307</v>
      </c>
      <c r="F18" s="16" t="s">
        <v>291</v>
      </c>
      <c r="G18" s="10" t="s">
        <v>41</v>
      </c>
      <c r="H18" s="133">
        <v>1100000</v>
      </c>
    </row>
    <row r="19" spans="1:8" s="2" customFormat="1" ht="16.5" x14ac:dyDescent="0.25">
      <c r="A19" s="169" t="s">
        <v>283</v>
      </c>
      <c r="B19" s="169"/>
      <c r="C19" s="169"/>
      <c r="D19" s="169"/>
      <c r="E19" s="169"/>
      <c r="F19" s="169"/>
      <c r="G19" s="169"/>
      <c r="H19" s="132">
        <f>SUM(H18)</f>
        <v>1100000</v>
      </c>
    </row>
    <row r="20" spans="1:8" s="2" customFormat="1" ht="16.5" x14ac:dyDescent="0.25">
      <c r="A20" s="10">
        <v>12</v>
      </c>
      <c r="B20" s="10" t="s">
        <v>225</v>
      </c>
      <c r="C20" s="16" t="s">
        <v>308</v>
      </c>
      <c r="D20" s="16" t="s">
        <v>309</v>
      </c>
      <c r="E20" s="16" t="s">
        <v>310</v>
      </c>
      <c r="F20" s="16" t="s">
        <v>29</v>
      </c>
      <c r="G20" s="10" t="s">
        <v>41</v>
      </c>
      <c r="H20" s="11">
        <v>1020000</v>
      </c>
    </row>
    <row r="21" spans="1:8" s="2" customFormat="1" ht="16.5" x14ac:dyDescent="0.25">
      <c r="A21" s="169" t="s">
        <v>283</v>
      </c>
      <c r="B21" s="169"/>
      <c r="C21" s="169"/>
      <c r="D21" s="169"/>
      <c r="E21" s="169"/>
      <c r="F21" s="169"/>
      <c r="G21" s="169"/>
      <c r="H21" s="132">
        <f>SUM(H20)</f>
        <v>1020000</v>
      </c>
    </row>
    <row r="22" spans="1:8" s="2" customFormat="1" ht="16.5" x14ac:dyDescent="0.25">
      <c r="A22" s="10">
        <v>13</v>
      </c>
      <c r="B22" s="10" t="s">
        <v>23</v>
      </c>
      <c r="C22" s="16" t="s">
        <v>311</v>
      </c>
      <c r="D22" s="16" t="s">
        <v>312</v>
      </c>
      <c r="E22" s="16" t="s">
        <v>313</v>
      </c>
      <c r="F22" s="16" t="s">
        <v>38</v>
      </c>
      <c r="G22" s="10" t="s">
        <v>296</v>
      </c>
      <c r="H22" s="11">
        <v>1433000</v>
      </c>
    </row>
    <row r="23" spans="1:8" s="2" customFormat="1" ht="16.5" x14ac:dyDescent="0.25">
      <c r="A23" s="10">
        <v>14</v>
      </c>
      <c r="B23" s="15" t="s">
        <v>16</v>
      </c>
      <c r="C23" s="16" t="s">
        <v>278</v>
      </c>
      <c r="D23" s="15" t="s">
        <v>279</v>
      </c>
      <c r="E23" s="16" t="s">
        <v>314</v>
      </c>
      <c r="F23" s="15" t="s">
        <v>32</v>
      </c>
      <c r="G23" s="15" t="s">
        <v>315</v>
      </c>
      <c r="H23" s="11">
        <v>1147000</v>
      </c>
    </row>
    <row r="24" spans="1:8" s="2" customFormat="1" ht="16.5" x14ac:dyDescent="0.25">
      <c r="A24" s="169" t="s">
        <v>283</v>
      </c>
      <c r="B24" s="169"/>
      <c r="C24" s="169"/>
      <c r="D24" s="169"/>
      <c r="E24" s="169"/>
      <c r="F24" s="169"/>
      <c r="G24" s="169"/>
      <c r="H24" s="132">
        <f>SUM(H22:H23)</f>
        <v>2580000</v>
      </c>
    </row>
    <row r="25" spans="1:8" s="2" customFormat="1" ht="16.5" x14ac:dyDescent="0.25">
      <c r="A25" s="10">
        <v>15</v>
      </c>
      <c r="B25" s="10" t="s">
        <v>24</v>
      </c>
      <c r="C25" s="16" t="s">
        <v>316</v>
      </c>
      <c r="D25" s="16" t="s">
        <v>317</v>
      </c>
      <c r="E25" s="16" t="s">
        <v>318</v>
      </c>
      <c r="F25" s="16" t="s">
        <v>29</v>
      </c>
      <c r="G25" s="10" t="s">
        <v>296</v>
      </c>
      <c r="H25" s="133">
        <v>982000</v>
      </c>
    </row>
    <row r="26" spans="1:8" s="2" customFormat="1" ht="16.5" x14ac:dyDescent="0.25">
      <c r="A26" s="169" t="s">
        <v>283</v>
      </c>
      <c r="B26" s="169"/>
      <c r="C26" s="169"/>
      <c r="D26" s="169"/>
      <c r="E26" s="169"/>
      <c r="F26" s="169"/>
      <c r="G26" s="169"/>
      <c r="H26" s="132">
        <f>SUM(H25)</f>
        <v>982000</v>
      </c>
    </row>
    <row r="27" spans="1:8" s="2" customFormat="1" ht="16.5" x14ac:dyDescent="0.25">
      <c r="A27" s="10">
        <v>16</v>
      </c>
      <c r="B27" s="10" t="s">
        <v>25</v>
      </c>
      <c r="C27" s="16" t="s">
        <v>319</v>
      </c>
      <c r="D27" s="16" t="s">
        <v>235</v>
      </c>
      <c r="E27" s="16" t="s">
        <v>320</v>
      </c>
      <c r="F27" s="16" t="s">
        <v>29</v>
      </c>
      <c r="G27" s="10" t="s">
        <v>296</v>
      </c>
      <c r="H27" s="133">
        <v>827000</v>
      </c>
    </row>
    <row r="28" spans="1:8" s="2" customFormat="1" ht="16.5" x14ac:dyDescent="0.25">
      <c r="A28" s="10">
        <v>17</v>
      </c>
      <c r="B28" s="10" t="s">
        <v>26</v>
      </c>
      <c r="C28" s="16" t="s">
        <v>321</v>
      </c>
      <c r="D28" s="16" t="s">
        <v>235</v>
      </c>
      <c r="E28" s="16" t="s">
        <v>322</v>
      </c>
      <c r="F28" s="16" t="s">
        <v>38</v>
      </c>
      <c r="G28" s="10" t="s">
        <v>296</v>
      </c>
      <c r="H28" s="133">
        <v>1084000</v>
      </c>
    </row>
    <row r="29" spans="1:8" s="2" customFormat="1" ht="49.5" x14ac:dyDescent="0.25">
      <c r="A29" s="10">
        <v>18</v>
      </c>
      <c r="B29" s="15" t="s">
        <v>36</v>
      </c>
      <c r="C29" s="16" t="s">
        <v>234</v>
      </c>
      <c r="D29" s="15" t="s">
        <v>235</v>
      </c>
      <c r="E29" s="16" t="s">
        <v>323</v>
      </c>
      <c r="F29" s="16" t="s">
        <v>32</v>
      </c>
      <c r="G29" s="10" t="s">
        <v>41</v>
      </c>
      <c r="H29" s="11">
        <v>819000</v>
      </c>
    </row>
    <row r="30" spans="1:8" s="2" customFormat="1" ht="16.5" x14ac:dyDescent="0.25">
      <c r="A30" s="169" t="s">
        <v>283</v>
      </c>
      <c r="B30" s="169"/>
      <c r="C30" s="169"/>
      <c r="D30" s="169"/>
      <c r="E30" s="169"/>
      <c r="F30" s="169"/>
      <c r="G30" s="169"/>
      <c r="H30" s="132">
        <f>SUM(H27:H29)</f>
        <v>2730000</v>
      </c>
    </row>
    <row r="31" spans="1:8" ht="16.5" x14ac:dyDescent="0.25">
      <c r="A31" s="168" t="s">
        <v>275</v>
      </c>
      <c r="B31" s="168"/>
      <c r="C31" s="168"/>
      <c r="D31" s="168"/>
      <c r="E31" s="168"/>
      <c r="F31" s="168"/>
      <c r="G31" s="168"/>
      <c r="H31" s="134">
        <f>SUM(H4,H6,H9,H13,H17,H19,H21,H24,H26,H30)</f>
        <v>21218000</v>
      </c>
    </row>
  </sheetData>
  <mergeCells count="12">
    <mergeCell ref="A9:G9"/>
    <mergeCell ref="A4:G4"/>
    <mergeCell ref="A6:G6"/>
    <mergeCell ref="A1:H1"/>
    <mergeCell ref="A31:G31"/>
    <mergeCell ref="A30:G30"/>
    <mergeCell ref="A13:G13"/>
    <mergeCell ref="A17:G17"/>
    <mergeCell ref="A19:G19"/>
    <mergeCell ref="A21:G21"/>
    <mergeCell ref="A24:G24"/>
    <mergeCell ref="A26:G26"/>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65BD-E60B-43A0-B326-3DED64B42A86}">
  <dimension ref="A1:H25"/>
  <sheetViews>
    <sheetView zoomScale="82" zoomScaleNormal="82" workbookViewId="0">
      <selection activeCell="E33" sqref="E33"/>
    </sheetView>
  </sheetViews>
  <sheetFormatPr defaultColWidth="9" defaultRowHeight="15.75" x14ac:dyDescent="0.25"/>
  <cols>
    <col min="1" max="1" width="9.125" style="1" bestFit="1" customWidth="1"/>
    <col min="2" max="2" width="31.5" style="1" bestFit="1" customWidth="1"/>
    <col min="3" max="3" width="40.5" style="1" customWidth="1"/>
    <col min="4" max="4" width="25.875" style="1" customWidth="1"/>
    <col min="5" max="5" width="13.625" style="1" customWidth="1"/>
    <col min="6" max="6" width="17.375" style="1" customWidth="1"/>
    <col min="7" max="7" width="30.5" style="1" customWidth="1"/>
    <col min="8" max="8" width="13.625" style="1" customWidth="1"/>
    <col min="9" max="16384" width="9" style="1"/>
  </cols>
  <sheetData>
    <row r="1" spans="1:8" ht="21" x14ac:dyDescent="0.3">
      <c r="A1" s="170" t="s">
        <v>478</v>
      </c>
      <c r="B1" s="170"/>
      <c r="C1" s="170"/>
      <c r="D1" s="170"/>
      <c r="E1" s="170"/>
      <c r="F1" s="170"/>
      <c r="G1" s="170"/>
      <c r="H1" s="170"/>
    </row>
    <row r="2" spans="1:8" s="2" customFormat="1" ht="16.5" x14ac:dyDescent="0.25">
      <c r="A2" s="126" t="s">
        <v>0</v>
      </c>
      <c r="B2" s="126" t="s">
        <v>1</v>
      </c>
      <c r="C2" s="126" t="s">
        <v>2</v>
      </c>
      <c r="D2" s="126" t="s">
        <v>3</v>
      </c>
      <c r="E2" s="126" t="s">
        <v>4</v>
      </c>
      <c r="F2" s="139" t="s">
        <v>5</v>
      </c>
      <c r="G2" s="126" t="s">
        <v>6</v>
      </c>
      <c r="H2" s="126" t="s">
        <v>7</v>
      </c>
    </row>
    <row r="3" spans="1:8" s="2" customFormat="1" ht="33" x14ac:dyDescent="0.25">
      <c r="A3" s="10">
        <v>1</v>
      </c>
      <c r="B3" s="10" t="s">
        <v>254</v>
      </c>
      <c r="C3" s="16" t="s">
        <v>474</v>
      </c>
      <c r="D3" s="10" t="s">
        <v>481</v>
      </c>
      <c r="E3" s="10" t="s">
        <v>482</v>
      </c>
      <c r="F3" s="15" t="s">
        <v>32</v>
      </c>
      <c r="G3" s="1" t="s">
        <v>475</v>
      </c>
      <c r="H3" s="140">
        <v>2200000</v>
      </c>
    </row>
    <row r="4" spans="1:8" s="2" customFormat="1" ht="16.5" x14ac:dyDescent="0.25">
      <c r="A4" s="169" t="s">
        <v>283</v>
      </c>
      <c r="B4" s="169"/>
      <c r="C4" s="169"/>
      <c r="D4" s="169"/>
      <c r="E4" s="169"/>
      <c r="F4" s="169"/>
      <c r="G4" s="169"/>
      <c r="H4" s="132">
        <f>SUM(H3)</f>
        <v>2200000</v>
      </c>
    </row>
    <row r="5" spans="1:8" ht="49.5" x14ac:dyDescent="0.25">
      <c r="A5" s="10">
        <v>2</v>
      </c>
      <c r="B5" s="4" t="s">
        <v>248</v>
      </c>
      <c r="C5" s="100" t="s">
        <v>476</v>
      </c>
      <c r="D5" s="100" t="s">
        <v>483</v>
      </c>
      <c r="E5" s="16" t="s">
        <v>484</v>
      </c>
      <c r="F5" s="4" t="s">
        <v>32</v>
      </c>
      <c r="G5" s="4" t="s">
        <v>41</v>
      </c>
      <c r="H5" s="8">
        <v>1000000</v>
      </c>
    </row>
    <row r="6" spans="1:8" s="2" customFormat="1" ht="16.5" x14ac:dyDescent="0.25">
      <c r="A6" s="169" t="s">
        <v>283</v>
      </c>
      <c r="B6" s="169"/>
      <c r="C6" s="169"/>
      <c r="D6" s="169"/>
      <c r="E6" s="169"/>
      <c r="F6" s="169"/>
      <c r="G6" s="169"/>
      <c r="H6" s="132">
        <f>SUM(H5)</f>
        <v>1000000</v>
      </c>
    </row>
    <row r="7" spans="1:8" ht="33" x14ac:dyDescent="0.25">
      <c r="A7" s="10">
        <v>3</v>
      </c>
      <c r="B7" s="4" t="s">
        <v>253</v>
      </c>
      <c r="C7" s="100" t="s">
        <v>477</v>
      </c>
      <c r="D7" s="100" t="s">
        <v>37</v>
      </c>
      <c r="E7" s="16" t="s">
        <v>485</v>
      </c>
      <c r="F7" s="4" t="s">
        <v>32</v>
      </c>
      <c r="G7" s="4" t="s">
        <v>41</v>
      </c>
      <c r="H7" s="8">
        <v>1107000</v>
      </c>
    </row>
    <row r="8" spans="1:8" s="2" customFormat="1" ht="16.5" x14ac:dyDescent="0.25">
      <c r="A8" s="169" t="s">
        <v>283</v>
      </c>
      <c r="B8" s="169"/>
      <c r="C8" s="169"/>
      <c r="D8" s="169"/>
      <c r="E8" s="169"/>
      <c r="F8" s="169"/>
      <c r="G8" s="169"/>
      <c r="H8" s="132">
        <f>SUM(H7)</f>
        <v>1107000</v>
      </c>
    </row>
    <row r="9" spans="1:8" ht="49.5" x14ac:dyDescent="0.25">
      <c r="A9" s="10">
        <v>4</v>
      </c>
      <c r="B9" s="4" t="s">
        <v>15</v>
      </c>
      <c r="C9" s="100" t="s">
        <v>486</v>
      </c>
      <c r="D9" s="100" t="s">
        <v>386</v>
      </c>
      <c r="E9" s="16" t="s">
        <v>487</v>
      </c>
      <c r="F9" s="100" t="s">
        <v>38</v>
      </c>
      <c r="G9" s="4" t="s">
        <v>488</v>
      </c>
      <c r="H9" s="8">
        <v>747000</v>
      </c>
    </row>
    <row r="10" spans="1:8" s="2" customFormat="1" ht="16.5" x14ac:dyDescent="0.25">
      <c r="A10" s="169" t="s">
        <v>283</v>
      </c>
      <c r="B10" s="169"/>
      <c r="C10" s="169"/>
      <c r="D10" s="169"/>
      <c r="E10" s="169"/>
      <c r="F10" s="169"/>
      <c r="G10" s="169"/>
      <c r="H10" s="132">
        <f>SUM(H9)</f>
        <v>747000</v>
      </c>
    </row>
    <row r="11" spans="1:8" ht="33" x14ac:dyDescent="0.25">
      <c r="A11" s="10">
        <v>5</v>
      </c>
      <c r="B11" s="4" t="s">
        <v>116</v>
      </c>
      <c r="C11" s="100" t="s">
        <v>489</v>
      </c>
      <c r="D11" s="100" t="s">
        <v>392</v>
      </c>
      <c r="E11" s="16" t="s">
        <v>490</v>
      </c>
      <c r="F11" s="96" t="s">
        <v>29</v>
      </c>
      <c r="G11" s="4" t="s">
        <v>366</v>
      </c>
      <c r="H11" s="8">
        <v>1160000</v>
      </c>
    </row>
    <row r="12" spans="1:8" s="2" customFormat="1" ht="16.5" x14ac:dyDescent="0.25">
      <c r="A12" s="169" t="s">
        <v>283</v>
      </c>
      <c r="B12" s="169"/>
      <c r="C12" s="169"/>
      <c r="D12" s="169"/>
      <c r="E12" s="169"/>
      <c r="F12" s="169"/>
      <c r="G12" s="169"/>
      <c r="H12" s="132">
        <f>SUM(H11)</f>
        <v>1160000</v>
      </c>
    </row>
    <row r="13" spans="1:8" ht="33" x14ac:dyDescent="0.25">
      <c r="A13" s="10">
        <v>6</v>
      </c>
      <c r="B13" s="15" t="s">
        <v>9</v>
      </c>
      <c r="C13" s="16" t="s">
        <v>491</v>
      </c>
      <c r="D13" s="4" t="s">
        <v>279</v>
      </c>
      <c r="E13" s="15" t="s">
        <v>492</v>
      </c>
      <c r="F13" s="4" t="s">
        <v>32</v>
      </c>
      <c r="G13" s="4" t="s">
        <v>430</v>
      </c>
      <c r="H13" s="8">
        <v>971000</v>
      </c>
    </row>
    <row r="14" spans="1:8" ht="33" x14ac:dyDescent="0.25">
      <c r="A14" s="10">
        <v>7</v>
      </c>
      <c r="B14" s="1" t="s">
        <v>239</v>
      </c>
      <c r="C14" s="100" t="s">
        <v>493</v>
      </c>
      <c r="D14" s="4" t="s">
        <v>279</v>
      </c>
      <c r="E14" s="100" t="s">
        <v>494</v>
      </c>
      <c r="F14" s="100" t="s">
        <v>29</v>
      </c>
      <c r="G14" s="1" t="s">
        <v>430</v>
      </c>
      <c r="H14" s="135">
        <v>1835000</v>
      </c>
    </row>
    <row r="15" spans="1:8" s="2" customFormat="1" ht="16.5" x14ac:dyDescent="0.25">
      <c r="A15" s="169" t="s">
        <v>283</v>
      </c>
      <c r="B15" s="169"/>
      <c r="C15" s="169"/>
      <c r="D15" s="169"/>
      <c r="E15" s="169"/>
      <c r="F15" s="169"/>
      <c r="G15" s="169"/>
      <c r="H15" s="132">
        <f>SUM(H13:H14)</f>
        <v>2806000</v>
      </c>
    </row>
    <row r="16" spans="1:8" ht="33" x14ac:dyDescent="0.25">
      <c r="A16" s="10">
        <v>8</v>
      </c>
      <c r="B16" s="4" t="s">
        <v>10</v>
      </c>
      <c r="C16" s="16" t="s">
        <v>495</v>
      </c>
      <c r="D16" s="4" t="s">
        <v>235</v>
      </c>
      <c r="E16" s="15" t="s">
        <v>434</v>
      </c>
      <c r="F16" s="4" t="s">
        <v>496</v>
      </c>
      <c r="G16" s="4" t="s">
        <v>488</v>
      </c>
      <c r="H16" s="6">
        <v>55000</v>
      </c>
    </row>
    <row r="17" spans="1:8" s="2" customFormat="1" ht="16.5" x14ac:dyDescent="0.25">
      <c r="A17" s="169" t="s">
        <v>283</v>
      </c>
      <c r="B17" s="169"/>
      <c r="C17" s="169"/>
      <c r="D17" s="169"/>
      <c r="E17" s="169"/>
      <c r="F17" s="169"/>
      <c r="G17" s="169"/>
      <c r="H17" s="132">
        <f>SUM(H16)</f>
        <v>55000</v>
      </c>
    </row>
    <row r="18" spans="1:8" ht="49.5" x14ac:dyDescent="0.25">
      <c r="A18" s="10">
        <v>9</v>
      </c>
      <c r="B18" s="4" t="s">
        <v>12</v>
      </c>
      <c r="C18" s="100" t="s">
        <v>497</v>
      </c>
      <c r="D18" s="100" t="s">
        <v>447</v>
      </c>
      <c r="E18" s="16" t="s">
        <v>498</v>
      </c>
      <c r="F18" s="100" t="s">
        <v>29</v>
      </c>
      <c r="G18" s="4" t="s">
        <v>488</v>
      </c>
      <c r="H18" s="8">
        <v>639000</v>
      </c>
    </row>
    <row r="19" spans="1:8" s="2" customFormat="1" ht="16.5" x14ac:dyDescent="0.25">
      <c r="A19" s="169" t="s">
        <v>283</v>
      </c>
      <c r="B19" s="169"/>
      <c r="C19" s="169"/>
      <c r="D19" s="169"/>
      <c r="E19" s="169"/>
      <c r="F19" s="169"/>
      <c r="G19" s="169"/>
      <c r="H19" s="132">
        <f>SUM(H18)</f>
        <v>639000</v>
      </c>
    </row>
    <row r="20" spans="1:8" ht="33" x14ac:dyDescent="0.25">
      <c r="A20" s="10">
        <v>10</v>
      </c>
      <c r="B20" s="4" t="s">
        <v>59</v>
      </c>
      <c r="C20" s="96" t="s">
        <v>499</v>
      </c>
      <c r="D20" s="96" t="s">
        <v>453</v>
      </c>
      <c r="E20" s="96" t="s">
        <v>500</v>
      </c>
      <c r="F20" s="96" t="s">
        <v>29</v>
      </c>
      <c r="G20" s="4" t="s">
        <v>366</v>
      </c>
      <c r="H20" s="8">
        <v>880000</v>
      </c>
    </row>
    <row r="21" spans="1:8" s="2" customFormat="1" ht="16.5" x14ac:dyDescent="0.25">
      <c r="A21" s="169" t="s">
        <v>283</v>
      </c>
      <c r="B21" s="169"/>
      <c r="C21" s="169"/>
      <c r="D21" s="169"/>
      <c r="E21" s="169"/>
      <c r="F21" s="169"/>
      <c r="G21" s="169"/>
      <c r="H21" s="132">
        <f>SUM(H20)</f>
        <v>880000</v>
      </c>
    </row>
    <row r="22" spans="1:8" ht="49.5" x14ac:dyDescent="0.25">
      <c r="A22" s="10">
        <v>11</v>
      </c>
      <c r="B22" s="4" t="s">
        <v>13</v>
      </c>
      <c r="C22" s="96" t="s">
        <v>501</v>
      </c>
      <c r="D22" s="96" t="s">
        <v>457</v>
      </c>
      <c r="E22" s="16" t="s">
        <v>502</v>
      </c>
      <c r="F22" s="96" t="s">
        <v>503</v>
      </c>
      <c r="G22" s="4" t="s">
        <v>488</v>
      </c>
      <c r="H22" s="8">
        <v>1020000</v>
      </c>
    </row>
    <row r="23" spans="1:8" ht="33" x14ac:dyDescent="0.25">
      <c r="A23" s="10">
        <v>12</v>
      </c>
      <c r="B23" s="4" t="s">
        <v>14</v>
      </c>
      <c r="C23" s="100" t="s">
        <v>504</v>
      </c>
      <c r="D23" s="100" t="s">
        <v>457</v>
      </c>
      <c r="E23" s="16" t="s">
        <v>505</v>
      </c>
      <c r="F23" s="100" t="s">
        <v>29</v>
      </c>
      <c r="G23" s="4" t="s">
        <v>488</v>
      </c>
      <c r="H23" s="8">
        <v>619000</v>
      </c>
    </row>
    <row r="24" spans="1:8" s="2" customFormat="1" ht="16.5" x14ac:dyDescent="0.25">
      <c r="A24" s="169" t="s">
        <v>283</v>
      </c>
      <c r="B24" s="169"/>
      <c r="C24" s="169"/>
      <c r="D24" s="169"/>
      <c r="E24" s="169"/>
      <c r="F24" s="169"/>
      <c r="G24" s="169"/>
      <c r="H24" s="132">
        <f>SUM(H22:H23)</f>
        <v>1639000</v>
      </c>
    </row>
    <row r="25" spans="1:8" s="2" customFormat="1" ht="16.5" x14ac:dyDescent="0.25">
      <c r="A25" s="168" t="s">
        <v>275</v>
      </c>
      <c r="B25" s="168"/>
      <c r="C25" s="168"/>
      <c r="D25" s="168"/>
      <c r="E25" s="168"/>
      <c r="F25" s="168"/>
      <c r="G25" s="168"/>
      <c r="H25" s="138">
        <f>SUM(H4,H6,H8,H10,H12,H15,H17,H19,H21,H24)</f>
        <v>12233000</v>
      </c>
    </row>
  </sheetData>
  <mergeCells count="12">
    <mergeCell ref="A4:G4"/>
    <mergeCell ref="A1:H1"/>
    <mergeCell ref="A6:G6"/>
    <mergeCell ref="A10:G10"/>
    <mergeCell ref="A12:G12"/>
    <mergeCell ref="A15:G15"/>
    <mergeCell ref="A8:G8"/>
    <mergeCell ref="A17:G17"/>
    <mergeCell ref="A19:G19"/>
    <mergeCell ref="A21:G21"/>
    <mergeCell ref="A24:G24"/>
    <mergeCell ref="A25:G25"/>
  </mergeCells>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D4028-AF0C-44D1-92A7-B69E6E418E4B}">
  <sheetPr>
    <pageSetUpPr fitToPage="1"/>
  </sheetPr>
  <dimension ref="A1:K15"/>
  <sheetViews>
    <sheetView workbookViewId="0">
      <selection activeCell="F34" sqref="F34"/>
    </sheetView>
  </sheetViews>
  <sheetFormatPr defaultColWidth="9" defaultRowHeight="15.75" x14ac:dyDescent="0.25"/>
  <cols>
    <col min="1" max="1" width="9.125" style="25" bestFit="1" customWidth="1"/>
    <col min="2" max="2" width="19.5" style="25" bestFit="1" customWidth="1"/>
    <col min="3" max="3" width="16.875" style="25" customWidth="1"/>
    <col min="4" max="5" width="9" style="25"/>
    <col min="6" max="6" width="31.375" style="25" customWidth="1"/>
    <col min="7" max="7" width="27.25" style="25" bestFit="1" customWidth="1"/>
    <col min="8" max="8" width="21.625" style="25" bestFit="1" customWidth="1"/>
    <col min="9" max="9" width="11.125" style="143" bestFit="1" customWidth="1"/>
    <col min="10" max="11" width="19.875" style="25" customWidth="1"/>
    <col min="12" max="16384" width="9" style="25"/>
  </cols>
  <sheetData>
    <row r="1" spans="1:11" ht="16.5" x14ac:dyDescent="0.25">
      <c r="A1" s="177" t="s">
        <v>52</v>
      </c>
      <c r="B1" s="177"/>
      <c r="C1" s="177"/>
      <c r="D1" s="177"/>
      <c r="E1" s="177"/>
      <c r="F1" s="177"/>
      <c r="G1" s="177"/>
      <c r="H1" s="177"/>
      <c r="I1" s="177"/>
      <c r="J1" s="177"/>
      <c r="K1" s="177"/>
    </row>
    <row r="2" spans="1:11" ht="16.5" x14ac:dyDescent="0.25">
      <c r="A2" s="127" t="s">
        <v>42</v>
      </c>
      <c r="B2" s="125" t="s">
        <v>44</v>
      </c>
      <c r="C2" s="125" t="s">
        <v>45</v>
      </c>
      <c r="D2" s="125" t="s">
        <v>46</v>
      </c>
      <c r="E2" s="128" t="s">
        <v>47</v>
      </c>
      <c r="F2" s="128" t="s">
        <v>48</v>
      </c>
      <c r="G2" s="125" t="s">
        <v>49</v>
      </c>
      <c r="H2" s="125" t="s">
        <v>50</v>
      </c>
      <c r="I2" s="125" t="s">
        <v>51</v>
      </c>
      <c r="J2" s="142" t="s">
        <v>266</v>
      </c>
      <c r="K2" s="142" t="s">
        <v>119</v>
      </c>
    </row>
    <row r="3" spans="1:11" s="26" customFormat="1" ht="33" x14ac:dyDescent="0.25">
      <c r="A3" s="27">
        <v>1</v>
      </c>
      <c r="B3" s="22" t="s">
        <v>242</v>
      </c>
      <c r="C3" s="97" t="s">
        <v>243</v>
      </c>
      <c r="D3" s="3" t="s">
        <v>53</v>
      </c>
      <c r="E3" s="96" t="s">
        <v>38</v>
      </c>
      <c r="F3" s="97" t="s">
        <v>229</v>
      </c>
      <c r="G3" s="98" t="s">
        <v>118</v>
      </c>
      <c r="H3" s="22" t="s">
        <v>228</v>
      </c>
      <c r="I3" s="14">
        <v>680000</v>
      </c>
      <c r="J3" s="13">
        <v>172540</v>
      </c>
      <c r="K3" s="42">
        <v>77460</v>
      </c>
    </row>
    <row r="4" spans="1:11" s="2" customFormat="1" ht="16.5" x14ac:dyDescent="0.25">
      <c r="A4" s="27">
        <v>2</v>
      </c>
      <c r="B4" s="103" t="s">
        <v>258</v>
      </c>
      <c r="C4" s="3" t="s">
        <v>243</v>
      </c>
      <c r="D4" s="116" t="s">
        <v>240</v>
      </c>
      <c r="E4" s="3" t="s">
        <v>11</v>
      </c>
      <c r="F4" s="3" t="s">
        <v>263</v>
      </c>
      <c r="G4" s="116" t="s">
        <v>265</v>
      </c>
      <c r="H4" s="103" t="s">
        <v>256</v>
      </c>
      <c r="I4" s="14">
        <v>670000</v>
      </c>
      <c r="J4" s="104">
        <v>296980</v>
      </c>
      <c r="K4" s="11">
        <v>110000</v>
      </c>
    </row>
    <row r="5" spans="1:11" s="2" customFormat="1" ht="16.5" customHeight="1" x14ac:dyDescent="0.25">
      <c r="A5" s="174" t="s">
        <v>17</v>
      </c>
      <c r="B5" s="175"/>
      <c r="C5" s="175"/>
      <c r="D5" s="175"/>
      <c r="E5" s="175"/>
      <c r="F5" s="175"/>
      <c r="G5" s="175"/>
      <c r="H5" s="176"/>
      <c r="I5" s="144">
        <f>SUM(I3:I4)</f>
        <v>1350000</v>
      </c>
      <c r="J5" s="144">
        <f t="shared" ref="J5:K5" si="0">SUM(J3:J4)</f>
        <v>469520</v>
      </c>
      <c r="K5" s="144">
        <f t="shared" si="0"/>
        <v>187460</v>
      </c>
    </row>
    <row r="6" spans="1:11" s="1" customFormat="1" ht="33" x14ac:dyDescent="0.25">
      <c r="A6" s="27">
        <v>3</v>
      </c>
      <c r="B6" s="4" t="s">
        <v>245</v>
      </c>
      <c r="C6" s="101" t="s">
        <v>33</v>
      </c>
      <c r="D6" s="3" t="s">
        <v>54</v>
      </c>
      <c r="E6" s="100" t="s">
        <v>38</v>
      </c>
      <c r="F6" s="101" t="s">
        <v>230</v>
      </c>
      <c r="G6" s="5" t="s">
        <v>120</v>
      </c>
      <c r="H6" s="4" t="s">
        <v>228</v>
      </c>
      <c r="I6" s="42">
        <v>865000</v>
      </c>
      <c r="J6" s="8">
        <v>255000</v>
      </c>
      <c r="K6" s="8">
        <v>105000</v>
      </c>
    </row>
    <row r="7" spans="1:11" s="1" customFormat="1" ht="16.5" x14ac:dyDescent="0.25">
      <c r="A7" s="174" t="s">
        <v>17</v>
      </c>
      <c r="B7" s="175"/>
      <c r="C7" s="175"/>
      <c r="D7" s="175"/>
      <c r="E7" s="175"/>
      <c r="F7" s="175"/>
      <c r="G7" s="175"/>
      <c r="H7" s="176"/>
      <c r="I7" s="145">
        <f>SUM(I6)</f>
        <v>865000</v>
      </c>
      <c r="J7" s="145">
        <f t="shared" ref="J7:K7" si="1">SUM(J6)</f>
        <v>255000</v>
      </c>
      <c r="K7" s="145">
        <f t="shared" si="1"/>
        <v>105000</v>
      </c>
    </row>
    <row r="8" spans="1:11" s="2" customFormat="1" ht="33" x14ac:dyDescent="0.25">
      <c r="A8" s="27">
        <v>4</v>
      </c>
      <c r="B8" s="15" t="s">
        <v>43</v>
      </c>
      <c r="C8" s="3" t="s">
        <v>233</v>
      </c>
      <c r="D8" s="3" t="s">
        <v>55</v>
      </c>
      <c r="E8" s="16" t="s">
        <v>29</v>
      </c>
      <c r="F8" s="3" t="s">
        <v>231</v>
      </c>
      <c r="G8" s="20" t="s">
        <v>121</v>
      </c>
      <c r="H8" s="15" t="s">
        <v>228</v>
      </c>
      <c r="I8" s="42">
        <v>560000</v>
      </c>
      <c r="J8" s="11">
        <v>231023</v>
      </c>
      <c r="K8" s="11">
        <v>84839</v>
      </c>
    </row>
    <row r="9" spans="1:11" s="2" customFormat="1" ht="16.5" x14ac:dyDescent="0.25">
      <c r="A9" s="174" t="s">
        <v>17</v>
      </c>
      <c r="B9" s="175"/>
      <c r="C9" s="175"/>
      <c r="D9" s="175"/>
      <c r="E9" s="175"/>
      <c r="F9" s="175"/>
      <c r="G9" s="175"/>
      <c r="H9" s="176"/>
      <c r="I9" s="145">
        <f>SUM(I8)</f>
        <v>560000</v>
      </c>
      <c r="J9" s="145">
        <f t="shared" ref="J9:K9" si="2">SUM(J8)</f>
        <v>231023</v>
      </c>
      <c r="K9" s="145">
        <f t="shared" si="2"/>
        <v>84839</v>
      </c>
    </row>
    <row r="10" spans="1:11" s="124" customFormat="1" ht="33" x14ac:dyDescent="0.25">
      <c r="A10" s="117">
        <v>5</v>
      </c>
      <c r="B10" s="118" t="s">
        <v>255</v>
      </c>
      <c r="C10" s="119" t="s">
        <v>262</v>
      </c>
      <c r="D10" s="119" t="s">
        <v>260</v>
      </c>
      <c r="E10" s="119" t="s">
        <v>8</v>
      </c>
      <c r="F10" s="119" t="s">
        <v>257</v>
      </c>
      <c r="G10" s="120" t="s">
        <v>264</v>
      </c>
      <c r="H10" s="118" t="s">
        <v>256</v>
      </c>
      <c r="I10" s="146">
        <v>700000</v>
      </c>
      <c r="J10" s="121">
        <v>378360</v>
      </c>
      <c r="K10" s="122">
        <v>93819</v>
      </c>
    </row>
    <row r="11" spans="1:11" s="1" customFormat="1" ht="16.5" x14ac:dyDescent="0.25">
      <c r="A11" s="174" t="s">
        <v>17</v>
      </c>
      <c r="B11" s="175"/>
      <c r="C11" s="175"/>
      <c r="D11" s="175"/>
      <c r="E11" s="175"/>
      <c r="F11" s="175"/>
      <c r="G11" s="175"/>
      <c r="H11" s="176"/>
      <c r="I11" s="145">
        <f>SUM(I10)</f>
        <v>700000</v>
      </c>
      <c r="J11" s="145">
        <f t="shared" ref="J11:K11" si="3">SUM(J10)</f>
        <v>378360</v>
      </c>
      <c r="K11" s="145">
        <f t="shared" si="3"/>
        <v>93819</v>
      </c>
    </row>
    <row r="12" spans="1:11" s="1" customFormat="1" ht="33" x14ac:dyDescent="0.25">
      <c r="A12" s="27">
        <v>6</v>
      </c>
      <c r="B12" s="4" t="s">
        <v>244</v>
      </c>
      <c r="C12" s="97" t="s">
        <v>226</v>
      </c>
      <c r="D12" s="3" t="s">
        <v>56</v>
      </c>
      <c r="E12" s="96" t="s">
        <v>38</v>
      </c>
      <c r="F12" s="102" t="s">
        <v>232</v>
      </c>
      <c r="G12" s="5" t="s">
        <v>122</v>
      </c>
      <c r="H12" s="4" t="s">
        <v>228</v>
      </c>
      <c r="I12" s="147">
        <v>586000</v>
      </c>
      <c r="J12" s="8">
        <v>179000</v>
      </c>
      <c r="K12" s="8">
        <v>71000</v>
      </c>
    </row>
    <row r="13" spans="1:11" s="1" customFormat="1" ht="33" x14ac:dyDescent="0.25">
      <c r="A13" s="27">
        <v>7</v>
      </c>
      <c r="B13" s="4" t="s">
        <v>249</v>
      </c>
      <c r="C13" s="97" t="s">
        <v>226</v>
      </c>
      <c r="D13" s="5" t="s">
        <v>237</v>
      </c>
      <c r="E13" s="96" t="s">
        <v>29</v>
      </c>
      <c r="F13" s="97" t="s">
        <v>247</v>
      </c>
      <c r="G13" s="4" t="s">
        <v>261</v>
      </c>
      <c r="H13" s="4" t="s">
        <v>228</v>
      </c>
      <c r="I13" s="147">
        <v>590000</v>
      </c>
      <c r="J13" s="8">
        <v>255590</v>
      </c>
      <c r="K13" s="8"/>
    </row>
    <row r="14" spans="1:11" s="1" customFormat="1" ht="16.5" x14ac:dyDescent="0.25">
      <c r="A14" s="174" t="s">
        <v>17</v>
      </c>
      <c r="B14" s="175"/>
      <c r="C14" s="175"/>
      <c r="D14" s="175"/>
      <c r="E14" s="175"/>
      <c r="F14" s="175"/>
      <c r="G14" s="175"/>
      <c r="H14" s="176"/>
      <c r="I14" s="144">
        <f>SUM(I12:I13)</f>
        <v>1176000</v>
      </c>
      <c r="J14" s="144">
        <f t="shared" ref="J14:K14" si="4">SUM(J12:J13)</f>
        <v>434590</v>
      </c>
      <c r="K14" s="144">
        <f t="shared" si="4"/>
        <v>71000</v>
      </c>
    </row>
    <row r="15" spans="1:11" ht="16.5" x14ac:dyDescent="0.25">
      <c r="A15" s="171" t="s">
        <v>39</v>
      </c>
      <c r="B15" s="172"/>
      <c r="C15" s="172"/>
      <c r="D15" s="172"/>
      <c r="E15" s="172"/>
      <c r="F15" s="172"/>
      <c r="G15" s="172"/>
      <c r="H15" s="173"/>
      <c r="I15" s="148">
        <f>SUM(I14,I11,I9,I7,I5)</f>
        <v>4651000</v>
      </c>
      <c r="J15" s="148">
        <f t="shared" ref="J15:K15" si="5">SUM(J14,J11,J9,J7,J5)</f>
        <v>1768493</v>
      </c>
      <c r="K15" s="148">
        <f t="shared" si="5"/>
        <v>542118</v>
      </c>
    </row>
  </sheetData>
  <mergeCells count="7">
    <mergeCell ref="A1:K1"/>
    <mergeCell ref="A15:H15"/>
    <mergeCell ref="A5:H5"/>
    <mergeCell ref="A7:H7"/>
    <mergeCell ref="A9:H9"/>
    <mergeCell ref="A11:H11"/>
    <mergeCell ref="A14:H14"/>
  </mergeCells>
  <phoneticPr fontId="4" type="noConversion"/>
  <pageMargins left="0.31496062992125984" right="0.31496062992125984" top="0.35433070866141736" bottom="0.35433070866141736" header="0.31496062992125984" footer="0.31496062992125984"/>
  <pageSetup paperSize="9"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F4265-B017-4247-B770-F8A675AD00A3}">
  <dimension ref="A1:H4"/>
  <sheetViews>
    <sheetView workbookViewId="0">
      <selection activeCell="G16" sqref="G16"/>
    </sheetView>
  </sheetViews>
  <sheetFormatPr defaultColWidth="9" defaultRowHeight="15.75" x14ac:dyDescent="0.25"/>
  <cols>
    <col min="1" max="1" width="9.125" style="1" bestFit="1" customWidth="1"/>
    <col min="2" max="2" width="28.375" style="1" customWidth="1"/>
    <col min="3" max="3" width="40.5" style="1" customWidth="1"/>
    <col min="4" max="4" width="20.625" style="1" customWidth="1"/>
    <col min="5" max="5" width="13.625" style="1" customWidth="1"/>
    <col min="6" max="6" width="5.5" style="1" bestFit="1" customWidth="1"/>
    <col min="7" max="7" width="29.75" style="1" customWidth="1"/>
    <col min="8" max="8" width="13.625" style="1" customWidth="1"/>
    <col min="9" max="16384" width="9" style="1"/>
  </cols>
  <sheetData>
    <row r="1" spans="1:8" ht="19.5" x14ac:dyDescent="0.3">
      <c r="A1" s="179" t="s">
        <v>508</v>
      </c>
      <c r="B1" s="179"/>
      <c r="C1" s="179"/>
      <c r="D1" s="179"/>
      <c r="E1" s="179"/>
      <c r="F1" s="179"/>
      <c r="G1" s="179"/>
      <c r="H1" s="179"/>
    </row>
    <row r="2" spans="1:8" s="2" customFormat="1" ht="16.5" x14ac:dyDescent="0.25">
      <c r="A2" s="131" t="s">
        <v>0</v>
      </c>
      <c r="B2" s="131" t="s">
        <v>1</v>
      </c>
      <c r="C2" s="131" t="s">
        <v>2</v>
      </c>
      <c r="D2" s="131" t="s">
        <v>3</v>
      </c>
      <c r="E2" s="131" t="s">
        <v>4</v>
      </c>
      <c r="F2" s="131" t="s">
        <v>5</v>
      </c>
      <c r="G2" s="131" t="s">
        <v>6</v>
      </c>
      <c r="H2" s="131" t="s">
        <v>7</v>
      </c>
    </row>
    <row r="3" spans="1:8" s="2" customFormat="1" ht="33" x14ac:dyDescent="0.25">
      <c r="A3" s="10">
        <v>1</v>
      </c>
      <c r="B3" s="19" t="s">
        <v>512</v>
      </c>
      <c r="C3" s="100" t="s">
        <v>509</v>
      </c>
      <c r="D3" s="100" t="s">
        <v>289</v>
      </c>
      <c r="E3" s="100" t="s">
        <v>510</v>
      </c>
      <c r="F3" s="100" t="s">
        <v>496</v>
      </c>
      <c r="G3" s="100" t="s">
        <v>511</v>
      </c>
      <c r="H3" s="6">
        <v>2700000</v>
      </c>
    </row>
    <row r="4" spans="1:8" ht="16.5" x14ac:dyDescent="0.25">
      <c r="A4" s="178" t="s">
        <v>275</v>
      </c>
      <c r="B4" s="178"/>
      <c r="C4" s="178"/>
      <c r="D4" s="178"/>
      <c r="E4" s="178"/>
      <c r="F4" s="178"/>
      <c r="G4" s="178"/>
      <c r="H4" s="24">
        <f>SUM(H3)</f>
        <v>2700000</v>
      </c>
    </row>
  </sheetData>
  <mergeCells count="2">
    <mergeCell ref="A4:G4"/>
    <mergeCell ref="A1:H1"/>
  </mergeCells>
  <phoneticPr fontId="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B73A-0A3B-41B0-A0C3-9C3A3197CD53}">
  <dimension ref="A1:N72"/>
  <sheetViews>
    <sheetView topLeftCell="A55" workbookViewId="0">
      <selection activeCell="N24" sqref="N24"/>
    </sheetView>
  </sheetViews>
  <sheetFormatPr defaultRowHeight="15.75" x14ac:dyDescent="0.25"/>
  <cols>
    <col min="1" max="1" width="9.25" style="1" bestFit="1" customWidth="1"/>
    <col min="2" max="2" width="16.75" style="1" bestFit="1" customWidth="1"/>
    <col min="3" max="4" width="9" style="1"/>
    <col min="5" max="5" width="21.875" style="1" customWidth="1"/>
    <col min="6" max="6" width="9" style="1"/>
    <col min="7" max="7" width="9.25" style="1" bestFit="1" customWidth="1"/>
    <col min="8" max="8" width="27.875" style="1" customWidth="1"/>
    <col min="9" max="9" width="30.625" style="1" customWidth="1"/>
    <col min="10" max="10" width="11.625" style="1" bestFit="1" customWidth="1"/>
    <col min="11" max="11" width="11.875" style="1" bestFit="1" customWidth="1"/>
    <col min="12" max="12" width="9.75" style="1" bestFit="1" customWidth="1"/>
    <col min="13" max="13" width="10.5" style="1" bestFit="1" customWidth="1"/>
    <col min="14" max="14" width="61.5" style="1" customWidth="1"/>
    <col min="15" max="16384" width="9" style="1"/>
  </cols>
  <sheetData>
    <row r="1" spans="1:14" ht="16.5" x14ac:dyDescent="0.25">
      <c r="A1" s="184" t="s">
        <v>513</v>
      </c>
      <c r="B1" s="184" t="s">
        <v>514</v>
      </c>
      <c r="C1" s="184" t="s">
        <v>515</v>
      </c>
      <c r="D1" s="184" t="s">
        <v>5</v>
      </c>
      <c r="E1" s="184" t="s">
        <v>516</v>
      </c>
      <c r="F1" s="184" t="s">
        <v>517</v>
      </c>
      <c r="G1" s="184" t="s">
        <v>518</v>
      </c>
      <c r="H1" s="184" t="s">
        <v>519</v>
      </c>
      <c r="I1" s="184" t="s">
        <v>520</v>
      </c>
      <c r="J1" s="184" t="s">
        <v>521</v>
      </c>
      <c r="K1" s="184" t="s">
        <v>522</v>
      </c>
      <c r="L1" s="184" t="s">
        <v>523</v>
      </c>
      <c r="M1" s="184" t="s">
        <v>275</v>
      </c>
    </row>
    <row r="2" spans="1:14" ht="33" x14ac:dyDescent="0.25">
      <c r="A2" s="7">
        <v>1</v>
      </c>
      <c r="B2" s="7" t="s">
        <v>164</v>
      </c>
      <c r="C2" s="87" t="s">
        <v>524</v>
      </c>
      <c r="D2" s="185" t="s">
        <v>38</v>
      </c>
      <c r="E2" s="186" t="s">
        <v>525</v>
      </c>
      <c r="F2" s="87" t="s">
        <v>526</v>
      </c>
      <c r="G2" s="87">
        <v>3</v>
      </c>
      <c r="H2" s="186" t="s">
        <v>525</v>
      </c>
      <c r="I2" s="186" t="s">
        <v>527</v>
      </c>
      <c r="J2" s="185" t="s">
        <v>528</v>
      </c>
      <c r="K2" s="187">
        <v>48000</v>
      </c>
      <c r="L2" s="187">
        <v>18000</v>
      </c>
      <c r="M2" s="86">
        <v>66000</v>
      </c>
    </row>
    <row r="3" spans="1:14" ht="49.5" x14ac:dyDescent="0.25">
      <c r="A3" s="7">
        <v>2</v>
      </c>
      <c r="B3" s="7" t="s">
        <v>124</v>
      </c>
      <c r="C3" s="87" t="s">
        <v>529</v>
      </c>
      <c r="D3" s="185" t="s">
        <v>530</v>
      </c>
      <c r="E3" s="186" t="s">
        <v>525</v>
      </c>
      <c r="F3" s="87" t="s">
        <v>531</v>
      </c>
      <c r="G3" s="87">
        <v>3</v>
      </c>
      <c r="H3" s="186" t="s">
        <v>525</v>
      </c>
      <c r="I3" s="186" t="s">
        <v>532</v>
      </c>
      <c r="J3" s="185" t="s">
        <v>533</v>
      </c>
      <c r="K3" s="187">
        <v>48000</v>
      </c>
      <c r="L3" s="185">
        <v>0</v>
      </c>
      <c r="M3" s="86">
        <v>48000</v>
      </c>
    </row>
    <row r="4" spans="1:14" ht="33" x14ac:dyDescent="0.25">
      <c r="A4" s="7">
        <v>3</v>
      </c>
      <c r="B4" s="7" t="s">
        <v>127</v>
      </c>
      <c r="C4" s="87" t="s">
        <v>534</v>
      </c>
      <c r="D4" s="185" t="s">
        <v>38</v>
      </c>
      <c r="E4" s="186" t="s">
        <v>525</v>
      </c>
      <c r="F4" s="87" t="s">
        <v>535</v>
      </c>
      <c r="G4" s="87">
        <v>3</v>
      </c>
      <c r="H4" s="186" t="s">
        <v>525</v>
      </c>
      <c r="I4" s="186" t="s">
        <v>536</v>
      </c>
      <c r="J4" s="185" t="s">
        <v>533</v>
      </c>
      <c r="K4" s="187">
        <v>48000</v>
      </c>
      <c r="L4" s="187">
        <v>10000</v>
      </c>
      <c r="M4" s="86">
        <v>58000</v>
      </c>
      <c r="N4" s="188"/>
    </row>
    <row r="5" spans="1:14" ht="16.5" x14ac:dyDescent="0.25">
      <c r="A5" s="189" t="s">
        <v>283</v>
      </c>
      <c r="B5" s="180"/>
      <c r="C5" s="180"/>
      <c r="D5" s="180"/>
      <c r="E5" s="180"/>
      <c r="F5" s="180"/>
      <c r="G5" s="180"/>
      <c r="H5" s="180"/>
      <c r="I5" s="180"/>
      <c r="J5" s="181"/>
      <c r="K5" s="132">
        <f>SUM(K2:K4)</f>
        <v>144000</v>
      </c>
      <c r="L5" s="132">
        <f t="shared" ref="L5:M5" si="0">SUM(L2:L4)</f>
        <v>28000</v>
      </c>
      <c r="M5" s="132">
        <f t="shared" si="0"/>
        <v>172000</v>
      </c>
    </row>
    <row r="6" spans="1:14" ht="33" x14ac:dyDescent="0.25">
      <c r="A6" s="7">
        <v>4</v>
      </c>
      <c r="B6" s="7" t="s">
        <v>128</v>
      </c>
      <c r="C6" s="87" t="s">
        <v>339</v>
      </c>
      <c r="D6" s="185" t="s">
        <v>29</v>
      </c>
      <c r="E6" s="186" t="s">
        <v>537</v>
      </c>
      <c r="F6" s="87" t="s">
        <v>538</v>
      </c>
      <c r="G6" s="87">
        <v>3</v>
      </c>
      <c r="H6" s="186" t="s">
        <v>537</v>
      </c>
      <c r="I6" s="186" t="s">
        <v>539</v>
      </c>
      <c r="J6" s="185" t="s">
        <v>533</v>
      </c>
      <c r="K6" s="187">
        <v>48000</v>
      </c>
      <c r="L6" s="187">
        <v>10000</v>
      </c>
      <c r="M6" s="86">
        <v>58000</v>
      </c>
    </row>
    <row r="7" spans="1:14" ht="33" x14ac:dyDescent="0.25">
      <c r="A7" s="7">
        <v>5</v>
      </c>
      <c r="B7" s="7" t="s">
        <v>134</v>
      </c>
      <c r="C7" s="87" t="s">
        <v>339</v>
      </c>
      <c r="D7" s="185" t="s">
        <v>29</v>
      </c>
      <c r="E7" s="186" t="s">
        <v>537</v>
      </c>
      <c r="F7" s="87" t="s">
        <v>540</v>
      </c>
      <c r="G7" s="87">
        <v>3</v>
      </c>
      <c r="H7" s="186" t="s">
        <v>537</v>
      </c>
      <c r="I7" s="186" t="s">
        <v>541</v>
      </c>
      <c r="J7" s="185" t="s">
        <v>533</v>
      </c>
      <c r="K7" s="187">
        <v>48000</v>
      </c>
      <c r="L7" s="187">
        <v>10000</v>
      </c>
      <c r="M7" s="86">
        <v>58000</v>
      </c>
    </row>
    <row r="8" spans="1:14" ht="112.5" x14ac:dyDescent="0.25">
      <c r="A8" s="7">
        <v>6</v>
      </c>
      <c r="B8" s="7" t="s">
        <v>129</v>
      </c>
      <c r="C8" s="87" t="s">
        <v>542</v>
      </c>
      <c r="D8" s="185" t="s">
        <v>291</v>
      </c>
      <c r="E8" s="186" t="s">
        <v>537</v>
      </c>
      <c r="F8" s="87" t="s">
        <v>543</v>
      </c>
      <c r="G8" s="87">
        <v>3</v>
      </c>
      <c r="H8" s="186" t="s">
        <v>537</v>
      </c>
      <c r="I8" s="186" t="s">
        <v>544</v>
      </c>
      <c r="J8" s="185" t="s">
        <v>533</v>
      </c>
      <c r="K8" s="187">
        <v>48000</v>
      </c>
      <c r="L8" s="187">
        <v>10000</v>
      </c>
      <c r="M8" s="86">
        <v>58000</v>
      </c>
    </row>
    <row r="9" spans="1:14" ht="78.75" x14ac:dyDescent="0.25">
      <c r="A9" s="7">
        <v>7</v>
      </c>
      <c r="B9" s="7" t="s">
        <v>132</v>
      </c>
      <c r="C9" s="87" t="s">
        <v>341</v>
      </c>
      <c r="D9" s="185" t="s">
        <v>29</v>
      </c>
      <c r="E9" s="186" t="s">
        <v>537</v>
      </c>
      <c r="F9" s="87" t="s">
        <v>545</v>
      </c>
      <c r="G9" s="87">
        <v>2</v>
      </c>
      <c r="H9" s="186" t="s">
        <v>537</v>
      </c>
      <c r="I9" s="186" t="s">
        <v>133</v>
      </c>
      <c r="J9" s="185" t="s">
        <v>533</v>
      </c>
      <c r="K9" s="187">
        <v>48000</v>
      </c>
      <c r="L9" s="187">
        <v>10000</v>
      </c>
      <c r="M9" s="86">
        <v>58000</v>
      </c>
    </row>
    <row r="10" spans="1:14" ht="33" x14ac:dyDescent="0.25">
      <c r="A10" s="7">
        <v>8</v>
      </c>
      <c r="B10" s="7" t="s">
        <v>130</v>
      </c>
      <c r="C10" s="87" t="s">
        <v>546</v>
      </c>
      <c r="D10" s="185" t="s">
        <v>29</v>
      </c>
      <c r="E10" s="186" t="s">
        <v>537</v>
      </c>
      <c r="F10" s="87" t="s">
        <v>547</v>
      </c>
      <c r="G10" s="87">
        <v>3</v>
      </c>
      <c r="H10" s="186" t="s">
        <v>537</v>
      </c>
      <c r="I10" s="186" t="s">
        <v>548</v>
      </c>
      <c r="J10" s="185" t="s">
        <v>533</v>
      </c>
      <c r="K10" s="187">
        <v>48000</v>
      </c>
      <c r="L10" s="187">
        <v>10000</v>
      </c>
      <c r="M10" s="86">
        <v>58000</v>
      </c>
    </row>
    <row r="11" spans="1:14" ht="33" x14ac:dyDescent="0.25">
      <c r="A11" s="7">
        <v>9</v>
      </c>
      <c r="B11" s="7" t="s">
        <v>131</v>
      </c>
      <c r="C11" s="87" t="s">
        <v>344</v>
      </c>
      <c r="D11" s="185" t="s">
        <v>38</v>
      </c>
      <c r="E11" s="186" t="s">
        <v>537</v>
      </c>
      <c r="F11" s="87" t="s">
        <v>549</v>
      </c>
      <c r="G11" s="87">
        <v>3</v>
      </c>
      <c r="H11" s="186" t="s">
        <v>537</v>
      </c>
      <c r="I11" s="186" t="s">
        <v>550</v>
      </c>
      <c r="J11" s="185" t="s">
        <v>533</v>
      </c>
      <c r="K11" s="187">
        <v>48000</v>
      </c>
      <c r="L11" s="187">
        <v>10000</v>
      </c>
      <c r="M11" s="86">
        <v>58000</v>
      </c>
    </row>
    <row r="12" spans="1:14" ht="16.5" x14ac:dyDescent="0.25">
      <c r="A12" s="189" t="s">
        <v>283</v>
      </c>
      <c r="B12" s="180"/>
      <c r="C12" s="180"/>
      <c r="D12" s="180"/>
      <c r="E12" s="180"/>
      <c r="F12" s="180"/>
      <c r="G12" s="180"/>
      <c r="H12" s="180"/>
      <c r="I12" s="180"/>
      <c r="J12" s="181"/>
      <c r="K12" s="132">
        <f>SUM(K6:K11)</f>
        <v>288000</v>
      </c>
      <c r="L12" s="132">
        <f t="shared" ref="L12:M12" si="1">SUM(L6:L11)</f>
        <v>60000</v>
      </c>
      <c r="M12" s="132">
        <f t="shared" si="1"/>
        <v>348000</v>
      </c>
    </row>
    <row r="13" spans="1:14" ht="33" x14ac:dyDescent="0.25">
      <c r="A13" s="7">
        <v>10</v>
      </c>
      <c r="B13" s="7" t="s">
        <v>163</v>
      </c>
      <c r="C13" s="87" t="s">
        <v>349</v>
      </c>
      <c r="D13" s="185" t="s">
        <v>38</v>
      </c>
      <c r="E13" s="186" t="s">
        <v>551</v>
      </c>
      <c r="F13" s="87" t="s">
        <v>552</v>
      </c>
      <c r="G13" s="87">
        <v>3</v>
      </c>
      <c r="H13" s="186" t="s">
        <v>551</v>
      </c>
      <c r="I13" s="186" t="s">
        <v>553</v>
      </c>
      <c r="J13" s="185" t="s">
        <v>533</v>
      </c>
      <c r="K13" s="187">
        <v>48000</v>
      </c>
      <c r="L13" s="187">
        <v>10000</v>
      </c>
      <c r="M13" s="86">
        <v>58000</v>
      </c>
    </row>
    <row r="14" spans="1:14" ht="33" x14ac:dyDescent="0.25">
      <c r="A14" s="7">
        <v>11</v>
      </c>
      <c r="B14" s="7" t="s">
        <v>162</v>
      </c>
      <c r="C14" s="87" t="s">
        <v>554</v>
      </c>
      <c r="D14" s="185" t="s">
        <v>291</v>
      </c>
      <c r="E14" s="186" t="s">
        <v>551</v>
      </c>
      <c r="F14" s="87" t="s">
        <v>555</v>
      </c>
      <c r="G14" s="87">
        <v>3</v>
      </c>
      <c r="H14" s="186" t="s">
        <v>551</v>
      </c>
      <c r="I14" s="186" t="s">
        <v>556</v>
      </c>
      <c r="J14" s="185" t="s">
        <v>533</v>
      </c>
      <c r="K14" s="187">
        <v>48000</v>
      </c>
      <c r="L14" s="187">
        <v>10000</v>
      </c>
      <c r="M14" s="86">
        <v>58000</v>
      </c>
    </row>
    <row r="15" spans="1:14" ht="16.5" x14ac:dyDescent="0.25">
      <c r="A15" s="189" t="s">
        <v>283</v>
      </c>
      <c r="B15" s="180"/>
      <c r="C15" s="180"/>
      <c r="D15" s="180"/>
      <c r="E15" s="180"/>
      <c r="F15" s="180"/>
      <c r="G15" s="180"/>
      <c r="H15" s="180"/>
      <c r="I15" s="180"/>
      <c r="J15" s="181"/>
      <c r="K15" s="132">
        <f>SUM(K13:K14)</f>
        <v>96000</v>
      </c>
      <c r="L15" s="132">
        <f t="shared" ref="L15:M15" si="2">SUM(L13:L14)</f>
        <v>20000</v>
      </c>
      <c r="M15" s="132">
        <f t="shared" si="2"/>
        <v>116000</v>
      </c>
    </row>
    <row r="16" spans="1:14" ht="33" x14ac:dyDescent="0.25">
      <c r="A16" s="7">
        <v>12</v>
      </c>
      <c r="B16" s="7" t="s">
        <v>166</v>
      </c>
      <c r="C16" s="87" t="s">
        <v>557</v>
      </c>
      <c r="D16" s="185" t="s">
        <v>291</v>
      </c>
      <c r="E16" s="186" t="s">
        <v>558</v>
      </c>
      <c r="F16" s="87" t="s">
        <v>559</v>
      </c>
      <c r="G16" s="87">
        <v>3</v>
      </c>
      <c r="H16" s="186" t="s">
        <v>558</v>
      </c>
      <c r="I16" s="186" t="s">
        <v>560</v>
      </c>
      <c r="J16" s="185" t="s">
        <v>533</v>
      </c>
      <c r="K16" s="187">
        <v>48000</v>
      </c>
      <c r="L16" s="187">
        <v>10000</v>
      </c>
      <c r="M16" s="86">
        <v>58000</v>
      </c>
    </row>
    <row r="17" spans="1:13" ht="16.5" x14ac:dyDescent="0.25">
      <c r="A17" s="189" t="s">
        <v>283</v>
      </c>
      <c r="B17" s="180"/>
      <c r="C17" s="180"/>
      <c r="D17" s="180"/>
      <c r="E17" s="180"/>
      <c r="F17" s="180"/>
      <c r="G17" s="180"/>
      <c r="H17" s="180"/>
      <c r="I17" s="180"/>
      <c r="J17" s="181"/>
      <c r="K17" s="132">
        <f>SUM(K16)</f>
        <v>48000</v>
      </c>
      <c r="L17" s="132">
        <f t="shared" ref="L17:M17" si="3">SUM(L16)</f>
        <v>10000</v>
      </c>
      <c r="M17" s="132">
        <f t="shared" si="3"/>
        <v>58000</v>
      </c>
    </row>
    <row r="18" spans="1:13" ht="49.5" x14ac:dyDescent="0.25">
      <c r="A18" s="7">
        <v>13</v>
      </c>
      <c r="B18" s="7" t="s">
        <v>143</v>
      </c>
      <c r="C18" s="87" t="s">
        <v>360</v>
      </c>
      <c r="D18" s="185" t="s">
        <v>29</v>
      </c>
      <c r="E18" s="186" t="s">
        <v>561</v>
      </c>
      <c r="F18" s="87" t="s">
        <v>562</v>
      </c>
      <c r="G18" s="87">
        <v>3</v>
      </c>
      <c r="H18" s="186" t="s">
        <v>561</v>
      </c>
      <c r="I18" s="186" t="s">
        <v>563</v>
      </c>
      <c r="J18" s="185" t="s">
        <v>533</v>
      </c>
      <c r="K18" s="187">
        <v>48000</v>
      </c>
      <c r="L18" s="187">
        <v>10000</v>
      </c>
      <c r="M18" s="86">
        <v>58000</v>
      </c>
    </row>
    <row r="19" spans="1:13" ht="66" x14ac:dyDescent="0.25">
      <c r="A19" s="7">
        <v>14</v>
      </c>
      <c r="B19" s="7" t="s">
        <v>141</v>
      </c>
      <c r="C19" s="87" t="s">
        <v>362</v>
      </c>
      <c r="D19" s="185" t="s">
        <v>363</v>
      </c>
      <c r="E19" s="186" t="s">
        <v>561</v>
      </c>
      <c r="F19" s="87" t="s">
        <v>564</v>
      </c>
      <c r="G19" s="87">
        <v>3</v>
      </c>
      <c r="H19" s="186" t="s">
        <v>561</v>
      </c>
      <c r="I19" s="186" t="s">
        <v>565</v>
      </c>
      <c r="J19" s="185" t="s">
        <v>533</v>
      </c>
      <c r="K19" s="187">
        <v>48000</v>
      </c>
      <c r="L19" s="187">
        <v>10000</v>
      </c>
      <c r="M19" s="86">
        <v>58000</v>
      </c>
    </row>
    <row r="20" spans="1:13" ht="33" x14ac:dyDescent="0.25">
      <c r="A20" s="7">
        <v>15</v>
      </c>
      <c r="B20" s="7" t="s">
        <v>142</v>
      </c>
      <c r="C20" s="87" t="s">
        <v>566</v>
      </c>
      <c r="D20" s="185" t="s">
        <v>291</v>
      </c>
      <c r="E20" s="186" t="s">
        <v>561</v>
      </c>
      <c r="F20" s="87" t="s">
        <v>567</v>
      </c>
      <c r="G20" s="87">
        <v>3</v>
      </c>
      <c r="H20" s="186" t="s">
        <v>561</v>
      </c>
      <c r="I20" s="186" t="s">
        <v>568</v>
      </c>
      <c r="J20" s="185" t="s">
        <v>533</v>
      </c>
      <c r="K20" s="187">
        <v>48000</v>
      </c>
      <c r="L20" s="187">
        <v>10000</v>
      </c>
      <c r="M20" s="86">
        <v>58000</v>
      </c>
    </row>
    <row r="21" spans="1:13" ht="16.5" x14ac:dyDescent="0.25">
      <c r="A21" s="189" t="s">
        <v>283</v>
      </c>
      <c r="B21" s="180"/>
      <c r="C21" s="180"/>
      <c r="D21" s="180"/>
      <c r="E21" s="180"/>
      <c r="F21" s="180"/>
      <c r="G21" s="180"/>
      <c r="H21" s="180"/>
      <c r="I21" s="180"/>
      <c r="J21" s="181"/>
      <c r="K21" s="132">
        <f>SUM(K18:K20)</f>
        <v>144000</v>
      </c>
      <c r="L21" s="132">
        <f t="shared" ref="L21:M21" si="4">SUM(L18:L20)</f>
        <v>30000</v>
      </c>
      <c r="M21" s="132">
        <f t="shared" si="4"/>
        <v>174000</v>
      </c>
    </row>
    <row r="22" spans="1:13" ht="33" x14ac:dyDescent="0.25">
      <c r="A22" s="7">
        <v>16</v>
      </c>
      <c r="B22" s="7" t="s">
        <v>173</v>
      </c>
      <c r="C22" s="87" t="s">
        <v>569</v>
      </c>
      <c r="D22" s="185" t="s">
        <v>291</v>
      </c>
      <c r="E22" s="186" t="s">
        <v>570</v>
      </c>
      <c r="F22" s="87" t="s">
        <v>571</v>
      </c>
      <c r="G22" s="87">
        <v>2</v>
      </c>
      <c r="H22" s="186" t="s">
        <v>570</v>
      </c>
      <c r="I22" s="186" t="s">
        <v>572</v>
      </c>
      <c r="J22" s="185" t="s">
        <v>533</v>
      </c>
      <c r="K22" s="187">
        <v>48000</v>
      </c>
      <c r="L22" s="187">
        <v>10000</v>
      </c>
      <c r="M22" s="86">
        <v>58000</v>
      </c>
    </row>
    <row r="23" spans="1:13" ht="33" x14ac:dyDescent="0.25">
      <c r="A23" s="7">
        <v>17</v>
      </c>
      <c r="B23" s="7" t="s">
        <v>151</v>
      </c>
      <c r="C23" s="87" t="s">
        <v>374</v>
      </c>
      <c r="D23" s="185" t="s">
        <v>29</v>
      </c>
      <c r="E23" s="186" t="s">
        <v>570</v>
      </c>
      <c r="F23" s="117" t="s">
        <v>573</v>
      </c>
      <c r="G23" s="87">
        <v>2</v>
      </c>
      <c r="H23" s="186" t="s">
        <v>570</v>
      </c>
      <c r="I23" s="186" t="s">
        <v>574</v>
      </c>
      <c r="J23" s="185" t="s">
        <v>533</v>
      </c>
      <c r="K23" s="187">
        <v>48000</v>
      </c>
      <c r="L23" s="187">
        <v>10000</v>
      </c>
      <c r="M23" s="86">
        <v>58000</v>
      </c>
    </row>
    <row r="24" spans="1:13" ht="16.5" x14ac:dyDescent="0.25">
      <c r="A24" s="189" t="s">
        <v>283</v>
      </c>
      <c r="B24" s="180"/>
      <c r="C24" s="180"/>
      <c r="D24" s="180"/>
      <c r="E24" s="180"/>
      <c r="F24" s="180"/>
      <c r="G24" s="180"/>
      <c r="H24" s="180"/>
      <c r="I24" s="180"/>
      <c r="J24" s="181"/>
      <c r="K24" s="132">
        <f>SUM(K22:K23)</f>
        <v>96000</v>
      </c>
      <c r="L24" s="132">
        <f t="shared" ref="L24:M24" si="5">SUM(L22:L23)</f>
        <v>20000</v>
      </c>
      <c r="M24" s="132">
        <f t="shared" si="5"/>
        <v>116000</v>
      </c>
    </row>
    <row r="25" spans="1:13" ht="49.5" x14ac:dyDescent="0.25">
      <c r="A25" s="7">
        <v>18</v>
      </c>
      <c r="B25" s="7" t="s">
        <v>150</v>
      </c>
      <c r="C25" s="87" t="s">
        <v>387</v>
      </c>
      <c r="D25" s="185" t="s">
        <v>38</v>
      </c>
      <c r="E25" s="186" t="s">
        <v>575</v>
      </c>
      <c r="F25" s="87" t="s">
        <v>576</v>
      </c>
      <c r="G25" s="87">
        <v>3</v>
      </c>
      <c r="H25" s="186" t="s">
        <v>575</v>
      </c>
      <c r="I25" s="186" t="s">
        <v>577</v>
      </c>
      <c r="J25" s="185" t="s">
        <v>533</v>
      </c>
      <c r="K25" s="187">
        <v>48000</v>
      </c>
      <c r="L25" s="187">
        <v>10000</v>
      </c>
      <c r="M25" s="86">
        <v>58000</v>
      </c>
    </row>
    <row r="26" spans="1:13" ht="80.25" x14ac:dyDescent="0.25">
      <c r="A26" s="7">
        <v>19</v>
      </c>
      <c r="B26" s="7" t="s">
        <v>171</v>
      </c>
      <c r="C26" s="87" t="s">
        <v>389</v>
      </c>
      <c r="D26" s="185" t="s">
        <v>390</v>
      </c>
      <c r="E26" s="186" t="s">
        <v>575</v>
      </c>
      <c r="F26" s="87" t="s">
        <v>578</v>
      </c>
      <c r="G26" s="87">
        <v>3</v>
      </c>
      <c r="H26" s="186" t="s">
        <v>575</v>
      </c>
      <c r="I26" s="186" t="s">
        <v>579</v>
      </c>
      <c r="J26" s="185" t="s">
        <v>533</v>
      </c>
      <c r="K26" s="187">
        <v>48000</v>
      </c>
      <c r="L26" s="187">
        <v>10000</v>
      </c>
      <c r="M26" s="86">
        <v>58000</v>
      </c>
    </row>
    <row r="27" spans="1:13" ht="66" x14ac:dyDescent="0.25">
      <c r="A27" s="7">
        <v>20</v>
      </c>
      <c r="B27" s="7" t="s">
        <v>272</v>
      </c>
      <c r="C27" s="87" t="s">
        <v>580</v>
      </c>
      <c r="D27" s="185" t="s">
        <v>581</v>
      </c>
      <c r="E27" s="186" t="s">
        <v>582</v>
      </c>
      <c r="F27" s="87" t="s">
        <v>583</v>
      </c>
      <c r="G27" s="87">
        <v>3</v>
      </c>
      <c r="H27" s="186" t="s">
        <v>575</v>
      </c>
      <c r="I27" s="186" t="s">
        <v>584</v>
      </c>
      <c r="J27" s="185" t="s">
        <v>533</v>
      </c>
      <c r="K27" s="187">
        <v>48000</v>
      </c>
      <c r="L27" s="187">
        <v>10000</v>
      </c>
      <c r="M27" s="86">
        <v>58000</v>
      </c>
    </row>
    <row r="28" spans="1:13" ht="16.5" x14ac:dyDescent="0.25">
      <c r="A28" s="189" t="s">
        <v>283</v>
      </c>
      <c r="B28" s="180"/>
      <c r="C28" s="180"/>
      <c r="D28" s="180"/>
      <c r="E28" s="180"/>
      <c r="F28" s="180"/>
      <c r="G28" s="180"/>
      <c r="H28" s="180"/>
      <c r="I28" s="180"/>
      <c r="J28" s="181"/>
      <c r="K28" s="132">
        <f>SUM(K25:K27)</f>
        <v>144000</v>
      </c>
      <c r="L28" s="132">
        <f t="shared" ref="L28:M28" si="6">SUM(L25:L27)</f>
        <v>30000</v>
      </c>
      <c r="M28" s="132">
        <f t="shared" si="6"/>
        <v>174000</v>
      </c>
    </row>
    <row r="29" spans="1:13" ht="33" x14ac:dyDescent="0.25">
      <c r="A29" s="7">
        <v>21</v>
      </c>
      <c r="B29" s="7" t="s">
        <v>154</v>
      </c>
      <c r="C29" s="87" t="s">
        <v>395</v>
      </c>
      <c r="D29" s="185" t="s">
        <v>29</v>
      </c>
      <c r="E29" s="186" t="s">
        <v>585</v>
      </c>
      <c r="F29" s="87" t="s">
        <v>586</v>
      </c>
      <c r="G29" s="87">
        <v>3</v>
      </c>
      <c r="H29" s="186" t="s">
        <v>585</v>
      </c>
      <c r="I29" s="186" t="s">
        <v>587</v>
      </c>
      <c r="J29" s="185" t="s">
        <v>533</v>
      </c>
      <c r="K29" s="187">
        <v>48000</v>
      </c>
      <c r="L29" s="187">
        <v>10000</v>
      </c>
      <c r="M29" s="86">
        <v>58000</v>
      </c>
    </row>
    <row r="30" spans="1:13" ht="33" x14ac:dyDescent="0.25">
      <c r="A30" s="7">
        <v>22</v>
      </c>
      <c r="B30" s="7" t="s">
        <v>172</v>
      </c>
      <c r="C30" s="87" t="s">
        <v>405</v>
      </c>
      <c r="D30" s="185" t="s">
        <v>291</v>
      </c>
      <c r="E30" s="186" t="s">
        <v>585</v>
      </c>
      <c r="F30" s="87" t="s">
        <v>588</v>
      </c>
      <c r="G30" s="87">
        <v>3</v>
      </c>
      <c r="H30" s="186" t="s">
        <v>585</v>
      </c>
      <c r="I30" s="186" t="s">
        <v>589</v>
      </c>
      <c r="J30" s="185" t="s">
        <v>533</v>
      </c>
      <c r="K30" s="187">
        <v>48000</v>
      </c>
      <c r="L30" s="187">
        <v>10000</v>
      </c>
      <c r="M30" s="86">
        <v>58000</v>
      </c>
    </row>
    <row r="31" spans="1:13" ht="16.5" x14ac:dyDescent="0.25">
      <c r="A31" s="189" t="s">
        <v>283</v>
      </c>
      <c r="B31" s="180"/>
      <c r="C31" s="180"/>
      <c r="D31" s="180"/>
      <c r="E31" s="180"/>
      <c r="F31" s="180"/>
      <c r="G31" s="180"/>
      <c r="H31" s="180"/>
      <c r="I31" s="180"/>
      <c r="J31" s="181"/>
      <c r="K31" s="132">
        <f>SUM(K29:K30)</f>
        <v>96000</v>
      </c>
      <c r="L31" s="132">
        <f t="shared" ref="L31:M31" si="7">SUM(L29:L30)</f>
        <v>20000</v>
      </c>
      <c r="M31" s="132">
        <f t="shared" si="7"/>
        <v>116000</v>
      </c>
    </row>
    <row r="32" spans="1:13" ht="33" x14ac:dyDescent="0.25">
      <c r="A32" s="7">
        <v>23</v>
      </c>
      <c r="B32" s="7" t="s">
        <v>153</v>
      </c>
      <c r="C32" s="87" t="s">
        <v>409</v>
      </c>
      <c r="D32" s="185" t="s">
        <v>38</v>
      </c>
      <c r="E32" s="186" t="s">
        <v>590</v>
      </c>
      <c r="F32" s="87" t="s">
        <v>591</v>
      </c>
      <c r="G32" s="87">
        <v>3</v>
      </c>
      <c r="H32" s="186" t="s">
        <v>590</v>
      </c>
      <c r="I32" s="186" t="s">
        <v>592</v>
      </c>
      <c r="J32" s="185" t="s">
        <v>533</v>
      </c>
      <c r="K32" s="187">
        <v>48000</v>
      </c>
      <c r="L32" s="187">
        <v>10000</v>
      </c>
      <c r="M32" s="86">
        <v>58000</v>
      </c>
    </row>
    <row r="33" spans="1:13" ht="33" x14ac:dyDescent="0.25">
      <c r="A33" s="7">
        <v>24</v>
      </c>
      <c r="B33" s="7" t="s">
        <v>152</v>
      </c>
      <c r="C33" s="87" t="s">
        <v>413</v>
      </c>
      <c r="D33" s="185" t="s">
        <v>29</v>
      </c>
      <c r="E33" s="186" t="s">
        <v>590</v>
      </c>
      <c r="F33" s="87" t="s">
        <v>593</v>
      </c>
      <c r="G33" s="87">
        <v>3</v>
      </c>
      <c r="H33" s="186" t="s">
        <v>590</v>
      </c>
      <c r="I33" s="186" t="s">
        <v>594</v>
      </c>
      <c r="J33" s="185" t="s">
        <v>533</v>
      </c>
      <c r="K33" s="187">
        <v>48000</v>
      </c>
      <c r="L33" s="187">
        <v>10000</v>
      </c>
      <c r="M33" s="86">
        <v>58000</v>
      </c>
    </row>
    <row r="34" spans="1:13" ht="16.5" x14ac:dyDescent="0.25">
      <c r="A34" s="189" t="s">
        <v>283</v>
      </c>
      <c r="B34" s="180"/>
      <c r="C34" s="180"/>
      <c r="D34" s="180"/>
      <c r="E34" s="180"/>
      <c r="F34" s="180"/>
      <c r="G34" s="180"/>
      <c r="H34" s="180"/>
      <c r="I34" s="180"/>
      <c r="J34" s="181"/>
      <c r="K34" s="132">
        <f>SUM(K32:K33)</f>
        <v>96000</v>
      </c>
      <c r="L34" s="132">
        <f t="shared" ref="L34:M34" si="8">SUM(L32:L33)</f>
        <v>20000</v>
      </c>
      <c r="M34" s="132">
        <f t="shared" si="8"/>
        <v>116000</v>
      </c>
    </row>
    <row r="35" spans="1:13" ht="33" x14ac:dyDescent="0.25">
      <c r="A35" s="7">
        <v>25</v>
      </c>
      <c r="B35" s="7" t="s">
        <v>123</v>
      </c>
      <c r="C35" s="87" t="s">
        <v>432</v>
      </c>
      <c r="D35" s="185" t="s">
        <v>29</v>
      </c>
      <c r="E35" s="186" t="s">
        <v>595</v>
      </c>
      <c r="F35" s="87" t="s">
        <v>596</v>
      </c>
      <c r="G35" s="87">
        <v>3</v>
      </c>
      <c r="H35" s="186" t="s">
        <v>595</v>
      </c>
      <c r="I35" s="186" t="s">
        <v>597</v>
      </c>
      <c r="J35" s="185" t="s">
        <v>528</v>
      </c>
      <c r="K35" s="187">
        <v>48000</v>
      </c>
      <c r="L35" s="187">
        <v>7200</v>
      </c>
      <c r="M35" s="86">
        <v>55200</v>
      </c>
    </row>
    <row r="36" spans="1:13" ht="33" x14ac:dyDescent="0.25">
      <c r="A36" s="7">
        <v>26</v>
      </c>
      <c r="B36" s="7" t="s">
        <v>144</v>
      </c>
      <c r="C36" s="87" t="s">
        <v>598</v>
      </c>
      <c r="D36" s="185" t="s">
        <v>38</v>
      </c>
      <c r="E36" s="186" t="s">
        <v>595</v>
      </c>
      <c r="F36" s="87" t="s">
        <v>599</v>
      </c>
      <c r="G36" s="87">
        <v>3</v>
      </c>
      <c r="H36" s="186" t="s">
        <v>595</v>
      </c>
      <c r="I36" s="186" t="s">
        <v>600</v>
      </c>
      <c r="J36" s="185" t="s">
        <v>601</v>
      </c>
      <c r="K36" s="187">
        <v>48000</v>
      </c>
      <c r="L36" s="185">
        <v>0</v>
      </c>
      <c r="M36" s="86">
        <v>48000</v>
      </c>
    </row>
    <row r="37" spans="1:13" ht="49.5" x14ac:dyDescent="0.25">
      <c r="A37" s="7">
        <v>27</v>
      </c>
      <c r="B37" s="7" t="s">
        <v>147</v>
      </c>
      <c r="C37" s="87" t="s">
        <v>434</v>
      </c>
      <c r="D37" s="185" t="s">
        <v>435</v>
      </c>
      <c r="E37" s="186" t="s">
        <v>595</v>
      </c>
      <c r="F37" s="87" t="s">
        <v>602</v>
      </c>
      <c r="G37" s="87">
        <v>3</v>
      </c>
      <c r="H37" s="186" t="s">
        <v>595</v>
      </c>
      <c r="I37" s="186" t="s">
        <v>603</v>
      </c>
      <c r="J37" s="185" t="s">
        <v>601</v>
      </c>
      <c r="K37" s="187">
        <v>48000</v>
      </c>
      <c r="L37" s="187">
        <v>5000</v>
      </c>
      <c r="M37" s="86">
        <v>53000</v>
      </c>
    </row>
    <row r="38" spans="1:13" ht="33" x14ac:dyDescent="0.25">
      <c r="A38" s="7">
        <v>28</v>
      </c>
      <c r="B38" s="7" t="s">
        <v>148</v>
      </c>
      <c r="C38" s="87" t="s">
        <v>604</v>
      </c>
      <c r="D38" s="185" t="s">
        <v>29</v>
      </c>
      <c r="E38" s="186" t="s">
        <v>595</v>
      </c>
      <c r="F38" s="87" t="s">
        <v>605</v>
      </c>
      <c r="G38" s="87">
        <v>3</v>
      </c>
      <c r="H38" s="186" t="s">
        <v>595</v>
      </c>
      <c r="I38" s="186" t="s">
        <v>606</v>
      </c>
      <c r="J38" s="185" t="s">
        <v>601</v>
      </c>
      <c r="K38" s="187">
        <v>48000</v>
      </c>
      <c r="L38" s="187">
        <v>3000</v>
      </c>
      <c r="M38" s="86">
        <v>51000</v>
      </c>
    </row>
    <row r="39" spans="1:13" ht="33" x14ac:dyDescent="0.25">
      <c r="A39" s="7">
        <v>29</v>
      </c>
      <c r="B39" s="7" t="s">
        <v>146</v>
      </c>
      <c r="C39" s="87" t="s">
        <v>607</v>
      </c>
      <c r="D39" s="185" t="s">
        <v>291</v>
      </c>
      <c r="E39" s="186" t="s">
        <v>595</v>
      </c>
      <c r="F39" s="87" t="s">
        <v>608</v>
      </c>
      <c r="G39" s="87">
        <v>3</v>
      </c>
      <c r="H39" s="186" t="s">
        <v>595</v>
      </c>
      <c r="I39" s="186" t="s">
        <v>609</v>
      </c>
      <c r="J39" s="185" t="s">
        <v>601</v>
      </c>
      <c r="K39" s="187">
        <v>48000</v>
      </c>
      <c r="L39" s="185">
        <v>0</v>
      </c>
      <c r="M39" s="86">
        <v>48000</v>
      </c>
    </row>
    <row r="40" spans="1:13" ht="33" x14ac:dyDescent="0.25">
      <c r="A40" s="7">
        <v>30</v>
      </c>
      <c r="B40" s="7" t="s">
        <v>165</v>
      </c>
      <c r="C40" s="87" t="s">
        <v>610</v>
      </c>
      <c r="D40" s="185" t="s">
        <v>29</v>
      </c>
      <c r="E40" s="186" t="s">
        <v>595</v>
      </c>
      <c r="F40" s="87" t="s">
        <v>611</v>
      </c>
      <c r="G40" s="87">
        <v>3</v>
      </c>
      <c r="H40" s="186" t="s">
        <v>595</v>
      </c>
      <c r="I40" s="186" t="s">
        <v>612</v>
      </c>
      <c r="J40" s="185" t="s">
        <v>533</v>
      </c>
      <c r="K40" s="187">
        <v>48000</v>
      </c>
      <c r="L40" s="187">
        <v>10000</v>
      </c>
      <c r="M40" s="86">
        <v>58000</v>
      </c>
    </row>
    <row r="41" spans="1:13" ht="82.5" x14ac:dyDescent="0.25">
      <c r="A41" s="7">
        <v>31</v>
      </c>
      <c r="B41" s="7" t="s">
        <v>149</v>
      </c>
      <c r="C41" s="87" t="s">
        <v>437</v>
      </c>
      <c r="D41" s="185" t="s">
        <v>438</v>
      </c>
      <c r="E41" s="186" t="s">
        <v>595</v>
      </c>
      <c r="F41" s="87" t="s">
        <v>613</v>
      </c>
      <c r="G41" s="87">
        <v>3</v>
      </c>
      <c r="H41" s="186" t="s">
        <v>595</v>
      </c>
      <c r="I41" s="186" t="s">
        <v>614</v>
      </c>
      <c r="J41" s="185" t="s">
        <v>601</v>
      </c>
      <c r="K41" s="187">
        <v>48000</v>
      </c>
      <c r="L41" s="187">
        <v>3000</v>
      </c>
      <c r="M41" s="86">
        <v>51000</v>
      </c>
    </row>
    <row r="42" spans="1:13" ht="16.5" x14ac:dyDescent="0.25">
      <c r="A42" s="189" t="s">
        <v>283</v>
      </c>
      <c r="B42" s="180"/>
      <c r="C42" s="180"/>
      <c r="D42" s="180"/>
      <c r="E42" s="180"/>
      <c r="F42" s="180"/>
      <c r="G42" s="180"/>
      <c r="H42" s="180"/>
      <c r="I42" s="180"/>
      <c r="J42" s="181"/>
      <c r="K42" s="132">
        <f>SUM(K35:K41)</f>
        <v>336000</v>
      </c>
      <c r="L42" s="132">
        <f t="shared" ref="L42:M42" si="9">SUM(L35:L41)</f>
        <v>28200</v>
      </c>
      <c r="M42" s="132">
        <f t="shared" si="9"/>
        <v>364200</v>
      </c>
    </row>
    <row r="43" spans="1:13" ht="33" x14ac:dyDescent="0.25">
      <c r="A43" s="7">
        <v>32</v>
      </c>
      <c r="B43" s="7" t="s">
        <v>167</v>
      </c>
      <c r="C43" s="87" t="s">
        <v>615</v>
      </c>
      <c r="D43" s="185" t="s">
        <v>291</v>
      </c>
      <c r="E43" s="186" t="s">
        <v>616</v>
      </c>
      <c r="F43" s="87" t="s">
        <v>617</v>
      </c>
      <c r="G43" s="87">
        <v>3</v>
      </c>
      <c r="H43" s="186" t="s">
        <v>616</v>
      </c>
      <c r="I43" s="186" t="s">
        <v>618</v>
      </c>
      <c r="J43" s="185" t="s">
        <v>601</v>
      </c>
      <c r="K43" s="187">
        <v>48000</v>
      </c>
      <c r="L43" s="187">
        <v>3000</v>
      </c>
      <c r="M43" s="86">
        <v>51000</v>
      </c>
    </row>
    <row r="44" spans="1:13" ht="33" x14ac:dyDescent="0.25">
      <c r="A44" s="7">
        <v>33</v>
      </c>
      <c r="B44" s="7" t="s">
        <v>169</v>
      </c>
      <c r="C44" s="87" t="s">
        <v>619</v>
      </c>
      <c r="D44" s="185" t="s">
        <v>291</v>
      </c>
      <c r="E44" s="186" t="s">
        <v>616</v>
      </c>
      <c r="F44" s="87" t="s">
        <v>620</v>
      </c>
      <c r="G44" s="87">
        <v>3</v>
      </c>
      <c r="H44" s="186" t="s">
        <v>616</v>
      </c>
      <c r="I44" s="186" t="s">
        <v>621</v>
      </c>
      <c r="J44" s="185" t="s">
        <v>601</v>
      </c>
      <c r="K44" s="187">
        <v>48000</v>
      </c>
      <c r="L44" s="187">
        <v>3000</v>
      </c>
      <c r="M44" s="86">
        <v>51000</v>
      </c>
    </row>
    <row r="45" spans="1:13" ht="16.5" x14ac:dyDescent="0.25">
      <c r="A45" s="189" t="s">
        <v>283</v>
      </c>
      <c r="B45" s="180"/>
      <c r="C45" s="180"/>
      <c r="D45" s="180"/>
      <c r="E45" s="180"/>
      <c r="F45" s="180"/>
      <c r="G45" s="180"/>
      <c r="H45" s="180"/>
      <c r="I45" s="180"/>
      <c r="J45" s="181"/>
      <c r="K45" s="132">
        <f>SUM(K43:K44)</f>
        <v>96000</v>
      </c>
      <c r="L45" s="132">
        <f t="shared" ref="L45:M45" si="10">SUM(L43:L44)</f>
        <v>6000</v>
      </c>
      <c r="M45" s="132">
        <f t="shared" si="10"/>
        <v>102000</v>
      </c>
    </row>
    <row r="46" spans="1:13" ht="33" x14ac:dyDescent="0.25">
      <c r="A46" s="7">
        <v>34</v>
      </c>
      <c r="B46" s="7" t="s">
        <v>138</v>
      </c>
      <c r="C46" s="87" t="s">
        <v>622</v>
      </c>
      <c r="D46" s="185" t="s">
        <v>29</v>
      </c>
      <c r="E46" s="186" t="s">
        <v>623</v>
      </c>
      <c r="F46" s="87" t="s">
        <v>624</v>
      </c>
      <c r="G46" s="87">
        <v>3</v>
      </c>
      <c r="H46" s="186" t="s">
        <v>623</v>
      </c>
      <c r="I46" s="186" t="s">
        <v>625</v>
      </c>
      <c r="J46" s="185" t="s">
        <v>601</v>
      </c>
      <c r="K46" s="187">
        <v>48000</v>
      </c>
      <c r="L46" s="187">
        <v>5000</v>
      </c>
      <c r="M46" s="86">
        <v>53000</v>
      </c>
    </row>
    <row r="47" spans="1:13" ht="33" x14ac:dyDescent="0.25">
      <c r="A47" s="7">
        <v>35</v>
      </c>
      <c r="B47" s="7" t="s">
        <v>136</v>
      </c>
      <c r="C47" s="87" t="s">
        <v>451</v>
      </c>
      <c r="D47" s="185" t="s">
        <v>291</v>
      </c>
      <c r="E47" s="186" t="s">
        <v>623</v>
      </c>
      <c r="F47" s="87" t="s">
        <v>626</v>
      </c>
      <c r="G47" s="87">
        <v>3</v>
      </c>
      <c r="H47" s="186" t="s">
        <v>623</v>
      </c>
      <c r="I47" s="186" t="s">
        <v>627</v>
      </c>
      <c r="J47" s="185" t="s">
        <v>601</v>
      </c>
      <c r="K47" s="187">
        <v>48000</v>
      </c>
      <c r="L47" s="187">
        <v>10000</v>
      </c>
      <c r="M47" s="86">
        <v>58000</v>
      </c>
    </row>
    <row r="48" spans="1:13" ht="33" x14ac:dyDescent="0.25">
      <c r="A48" s="7">
        <v>36</v>
      </c>
      <c r="B48" s="7" t="s">
        <v>170</v>
      </c>
      <c r="C48" s="87" t="s">
        <v>498</v>
      </c>
      <c r="D48" s="185" t="s">
        <v>29</v>
      </c>
      <c r="E48" s="186" t="s">
        <v>623</v>
      </c>
      <c r="F48" s="87" t="s">
        <v>628</v>
      </c>
      <c r="G48" s="87">
        <v>3</v>
      </c>
      <c r="H48" s="186" t="s">
        <v>623</v>
      </c>
      <c r="I48" s="186" t="s">
        <v>629</v>
      </c>
      <c r="J48" s="185" t="s">
        <v>533</v>
      </c>
      <c r="K48" s="187">
        <v>48000</v>
      </c>
      <c r="L48" s="187">
        <v>10000</v>
      </c>
      <c r="M48" s="86">
        <v>58000</v>
      </c>
    </row>
    <row r="49" spans="1:13" ht="16.5" x14ac:dyDescent="0.25">
      <c r="A49" s="189" t="s">
        <v>283</v>
      </c>
      <c r="B49" s="180"/>
      <c r="C49" s="180"/>
      <c r="D49" s="180"/>
      <c r="E49" s="180"/>
      <c r="F49" s="180"/>
      <c r="G49" s="180"/>
      <c r="H49" s="180"/>
      <c r="I49" s="180"/>
      <c r="J49" s="181"/>
      <c r="K49" s="132">
        <f>SUM(K46:K48)</f>
        <v>144000</v>
      </c>
      <c r="L49" s="132">
        <f t="shared" ref="L49:M49" si="11">SUM(L46:L48)</f>
        <v>25000</v>
      </c>
      <c r="M49" s="132">
        <f t="shared" si="11"/>
        <v>169000</v>
      </c>
    </row>
    <row r="50" spans="1:13" ht="33" x14ac:dyDescent="0.25">
      <c r="A50" s="7">
        <v>37</v>
      </c>
      <c r="B50" s="7" t="s">
        <v>125</v>
      </c>
      <c r="C50" s="87" t="s">
        <v>630</v>
      </c>
      <c r="D50" s="185" t="s">
        <v>38</v>
      </c>
      <c r="E50" s="186" t="s">
        <v>631</v>
      </c>
      <c r="F50" s="87" t="s">
        <v>632</v>
      </c>
      <c r="G50" s="87">
        <v>4</v>
      </c>
      <c r="H50" s="186" t="s">
        <v>631</v>
      </c>
      <c r="I50" s="186" t="s">
        <v>633</v>
      </c>
      <c r="J50" s="185" t="s">
        <v>533</v>
      </c>
      <c r="K50" s="187">
        <v>48000</v>
      </c>
      <c r="L50" s="187">
        <v>11000</v>
      </c>
      <c r="M50" s="86">
        <v>59000</v>
      </c>
    </row>
    <row r="51" spans="1:13" ht="33" x14ac:dyDescent="0.25">
      <c r="A51" s="7">
        <v>38</v>
      </c>
      <c r="B51" s="7" t="s">
        <v>158</v>
      </c>
      <c r="C51" s="87" t="s">
        <v>634</v>
      </c>
      <c r="D51" s="185" t="s">
        <v>291</v>
      </c>
      <c r="E51" s="186" t="s">
        <v>631</v>
      </c>
      <c r="F51" s="87" t="s">
        <v>635</v>
      </c>
      <c r="G51" s="87">
        <v>4</v>
      </c>
      <c r="H51" s="186" t="s">
        <v>631</v>
      </c>
      <c r="I51" s="186" t="s">
        <v>636</v>
      </c>
      <c r="J51" s="185" t="s">
        <v>601</v>
      </c>
      <c r="K51" s="187">
        <v>48000</v>
      </c>
      <c r="L51" s="187">
        <v>10000</v>
      </c>
      <c r="M51" s="86">
        <v>58000</v>
      </c>
    </row>
    <row r="52" spans="1:13" ht="33" x14ac:dyDescent="0.25">
      <c r="A52" s="7">
        <v>39</v>
      </c>
      <c r="B52" s="7" t="s">
        <v>126</v>
      </c>
      <c r="C52" s="87" t="s">
        <v>500</v>
      </c>
      <c r="D52" s="185" t="s">
        <v>29</v>
      </c>
      <c r="E52" s="186" t="s">
        <v>631</v>
      </c>
      <c r="F52" s="87" t="s">
        <v>637</v>
      </c>
      <c r="G52" s="87">
        <v>4</v>
      </c>
      <c r="H52" s="186" t="s">
        <v>631</v>
      </c>
      <c r="I52" s="186" t="s">
        <v>638</v>
      </c>
      <c r="J52" s="185" t="s">
        <v>533</v>
      </c>
      <c r="K52" s="187">
        <v>48000</v>
      </c>
      <c r="L52" s="187">
        <v>10000</v>
      </c>
      <c r="M52" s="86">
        <v>58000</v>
      </c>
    </row>
    <row r="53" spans="1:13" ht="49.5" x14ac:dyDescent="0.25">
      <c r="A53" s="7">
        <v>40</v>
      </c>
      <c r="B53" s="7" t="s">
        <v>159</v>
      </c>
      <c r="C53" s="87" t="s">
        <v>639</v>
      </c>
      <c r="D53" s="185" t="s">
        <v>291</v>
      </c>
      <c r="E53" s="186" t="s">
        <v>631</v>
      </c>
      <c r="F53" s="87" t="s">
        <v>640</v>
      </c>
      <c r="G53" s="87">
        <v>4</v>
      </c>
      <c r="H53" s="186" t="s">
        <v>631</v>
      </c>
      <c r="I53" s="186" t="s">
        <v>641</v>
      </c>
      <c r="J53" s="185" t="s">
        <v>601</v>
      </c>
      <c r="K53" s="187">
        <v>48000</v>
      </c>
      <c r="L53" s="187">
        <v>3000</v>
      </c>
      <c r="M53" s="86">
        <v>51000</v>
      </c>
    </row>
    <row r="54" spans="1:13" ht="16.5" x14ac:dyDescent="0.25">
      <c r="A54" s="7">
        <v>41</v>
      </c>
      <c r="B54" s="7" t="s">
        <v>160</v>
      </c>
      <c r="C54" s="87" t="s">
        <v>639</v>
      </c>
      <c r="D54" s="185" t="s">
        <v>291</v>
      </c>
      <c r="E54" s="186" t="s">
        <v>631</v>
      </c>
      <c r="F54" s="87" t="s">
        <v>642</v>
      </c>
      <c r="G54" s="87">
        <v>4</v>
      </c>
      <c r="H54" s="186" t="s">
        <v>631</v>
      </c>
      <c r="I54" s="186" t="s">
        <v>643</v>
      </c>
      <c r="J54" s="185" t="s">
        <v>601</v>
      </c>
      <c r="K54" s="187">
        <v>48000</v>
      </c>
      <c r="L54" s="187">
        <v>3000</v>
      </c>
      <c r="M54" s="86">
        <v>51000</v>
      </c>
    </row>
    <row r="55" spans="1:13" ht="33" x14ac:dyDescent="0.25">
      <c r="A55" s="7">
        <v>42</v>
      </c>
      <c r="B55" s="7" t="s">
        <v>155</v>
      </c>
      <c r="C55" s="87" t="s">
        <v>644</v>
      </c>
      <c r="D55" s="185" t="s">
        <v>29</v>
      </c>
      <c r="E55" s="186" t="s">
        <v>631</v>
      </c>
      <c r="F55" s="87" t="s">
        <v>645</v>
      </c>
      <c r="G55" s="87">
        <v>4</v>
      </c>
      <c r="H55" s="186" t="s">
        <v>631</v>
      </c>
      <c r="I55" s="186" t="s">
        <v>646</v>
      </c>
      <c r="J55" s="185" t="s">
        <v>601</v>
      </c>
      <c r="K55" s="187">
        <v>48000</v>
      </c>
      <c r="L55" s="187">
        <v>20000</v>
      </c>
      <c r="M55" s="86">
        <v>68000</v>
      </c>
    </row>
    <row r="56" spans="1:13" ht="16.5" x14ac:dyDescent="0.25">
      <c r="A56" s="189" t="s">
        <v>283</v>
      </c>
      <c r="B56" s="180"/>
      <c r="C56" s="180"/>
      <c r="D56" s="180"/>
      <c r="E56" s="180"/>
      <c r="F56" s="180"/>
      <c r="G56" s="180"/>
      <c r="H56" s="180"/>
      <c r="I56" s="180"/>
      <c r="J56" s="181"/>
      <c r="K56" s="132">
        <f>SUM(K50:K55)</f>
        <v>288000</v>
      </c>
      <c r="L56" s="132">
        <f t="shared" ref="L56:M56" si="12">SUM(L50:L55)</f>
        <v>57000</v>
      </c>
      <c r="M56" s="132">
        <f t="shared" si="12"/>
        <v>345000</v>
      </c>
    </row>
    <row r="57" spans="1:13" ht="49.5" x14ac:dyDescent="0.25">
      <c r="A57" s="7">
        <v>43</v>
      </c>
      <c r="B57" s="7" t="s">
        <v>137</v>
      </c>
      <c r="C57" s="87" t="s">
        <v>505</v>
      </c>
      <c r="D57" s="185" t="s">
        <v>29</v>
      </c>
      <c r="E57" s="186" t="s">
        <v>647</v>
      </c>
      <c r="F57" s="87" t="s">
        <v>648</v>
      </c>
      <c r="G57" s="87">
        <v>3</v>
      </c>
      <c r="H57" s="186" t="s">
        <v>647</v>
      </c>
      <c r="I57" s="186" t="s">
        <v>649</v>
      </c>
      <c r="J57" s="185" t="s">
        <v>601</v>
      </c>
      <c r="K57" s="187">
        <v>48000</v>
      </c>
      <c r="L57" s="187">
        <v>20000</v>
      </c>
      <c r="M57" s="86">
        <v>68000</v>
      </c>
    </row>
    <row r="58" spans="1:13" ht="49.5" x14ac:dyDescent="0.25">
      <c r="A58" s="7">
        <v>44</v>
      </c>
      <c r="B58" s="7" t="s">
        <v>140</v>
      </c>
      <c r="C58" s="87" t="s">
        <v>650</v>
      </c>
      <c r="D58" s="185" t="s">
        <v>38</v>
      </c>
      <c r="E58" s="186" t="s">
        <v>647</v>
      </c>
      <c r="F58" s="87" t="s">
        <v>651</v>
      </c>
      <c r="G58" s="87">
        <v>3</v>
      </c>
      <c r="H58" s="186" t="s">
        <v>647</v>
      </c>
      <c r="I58" s="186" t="s">
        <v>652</v>
      </c>
      <c r="J58" s="185" t="s">
        <v>601</v>
      </c>
      <c r="K58" s="187">
        <v>48000</v>
      </c>
      <c r="L58" s="187">
        <v>3000</v>
      </c>
      <c r="M58" s="86">
        <v>51000</v>
      </c>
    </row>
    <row r="59" spans="1:13" ht="49.5" x14ac:dyDescent="0.25">
      <c r="A59" s="7">
        <v>45</v>
      </c>
      <c r="B59" s="7" t="s">
        <v>145</v>
      </c>
      <c r="C59" s="87" t="s">
        <v>650</v>
      </c>
      <c r="D59" s="185" t="s">
        <v>38</v>
      </c>
      <c r="E59" s="186" t="s">
        <v>647</v>
      </c>
      <c r="F59" s="87" t="s">
        <v>653</v>
      </c>
      <c r="G59" s="87">
        <v>3</v>
      </c>
      <c r="H59" s="186" t="s">
        <v>647</v>
      </c>
      <c r="I59" s="186" t="s">
        <v>654</v>
      </c>
      <c r="J59" s="185" t="s">
        <v>601</v>
      </c>
      <c r="K59" s="187">
        <v>48000</v>
      </c>
      <c r="L59" s="187">
        <v>20000</v>
      </c>
      <c r="M59" s="86">
        <v>68000</v>
      </c>
    </row>
    <row r="60" spans="1:13" ht="49.5" x14ac:dyDescent="0.25">
      <c r="A60" s="7">
        <v>46</v>
      </c>
      <c r="B60" s="7" t="s">
        <v>161</v>
      </c>
      <c r="C60" s="87" t="s">
        <v>458</v>
      </c>
      <c r="D60" s="185" t="s">
        <v>38</v>
      </c>
      <c r="E60" s="186" t="s">
        <v>647</v>
      </c>
      <c r="F60" s="87" t="s">
        <v>655</v>
      </c>
      <c r="G60" s="87">
        <v>2</v>
      </c>
      <c r="H60" s="186" t="s">
        <v>647</v>
      </c>
      <c r="I60" s="186" t="s">
        <v>656</v>
      </c>
      <c r="J60" s="185" t="s">
        <v>601</v>
      </c>
      <c r="K60" s="187">
        <v>48000</v>
      </c>
      <c r="L60" s="187">
        <v>3000</v>
      </c>
      <c r="M60" s="86">
        <v>51000</v>
      </c>
    </row>
    <row r="61" spans="1:13" ht="33" x14ac:dyDescent="0.25">
      <c r="A61" s="7">
        <v>47</v>
      </c>
      <c r="B61" s="7" t="s">
        <v>168</v>
      </c>
      <c r="C61" s="87" t="s">
        <v>458</v>
      </c>
      <c r="D61" s="185" t="s">
        <v>38</v>
      </c>
      <c r="E61" s="186" t="s">
        <v>647</v>
      </c>
      <c r="F61" s="87" t="s">
        <v>657</v>
      </c>
      <c r="G61" s="87">
        <v>3</v>
      </c>
      <c r="H61" s="186" t="s">
        <v>647</v>
      </c>
      <c r="I61" s="186" t="s">
        <v>658</v>
      </c>
      <c r="J61" s="185" t="s">
        <v>601</v>
      </c>
      <c r="K61" s="187">
        <v>48000</v>
      </c>
      <c r="L61" s="187">
        <v>3000</v>
      </c>
      <c r="M61" s="86">
        <v>51000</v>
      </c>
    </row>
    <row r="62" spans="1:13" ht="33" x14ac:dyDescent="0.25">
      <c r="A62" s="7">
        <v>48</v>
      </c>
      <c r="B62" s="7" t="s">
        <v>139</v>
      </c>
      <c r="C62" s="87" t="s">
        <v>659</v>
      </c>
      <c r="D62" s="185" t="s">
        <v>29</v>
      </c>
      <c r="E62" s="186" t="s">
        <v>647</v>
      </c>
      <c r="F62" s="87" t="s">
        <v>660</v>
      </c>
      <c r="G62" s="87">
        <v>3</v>
      </c>
      <c r="H62" s="186" t="s">
        <v>647</v>
      </c>
      <c r="I62" s="186" t="s">
        <v>661</v>
      </c>
      <c r="J62" s="185" t="s">
        <v>601</v>
      </c>
      <c r="K62" s="187">
        <v>48000</v>
      </c>
      <c r="L62" s="187">
        <v>3000</v>
      </c>
      <c r="M62" s="86">
        <v>51000</v>
      </c>
    </row>
    <row r="63" spans="1:13" ht="16.5" x14ac:dyDescent="0.25">
      <c r="A63" s="189" t="s">
        <v>283</v>
      </c>
      <c r="B63" s="180"/>
      <c r="C63" s="180"/>
      <c r="D63" s="180"/>
      <c r="E63" s="180"/>
      <c r="F63" s="180"/>
      <c r="G63" s="180"/>
      <c r="H63" s="180"/>
      <c r="I63" s="180"/>
      <c r="J63" s="181"/>
      <c r="K63" s="132">
        <f>SUM(K57:K62)</f>
        <v>288000</v>
      </c>
      <c r="L63" s="132">
        <f t="shared" ref="L63:M63" si="13">SUM(L57:L62)</f>
        <v>52000</v>
      </c>
      <c r="M63" s="132">
        <f t="shared" si="13"/>
        <v>340000</v>
      </c>
    </row>
    <row r="64" spans="1:13" ht="49.5" x14ac:dyDescent="0.25">
      <c r="A64" s="7">
        <v>49</v>
      </c>
      <c r="B64" s="7" t="s">
        <v>135</v>
      </c>
      <c r="C64" s="87" t="s">
        <v>662</v>
      </c>
      <c r="D64" s="185" t="s">
        <v>38</v>
      </c>
      <c r="E64" s="186" t="s">
        <v>663</v>
      </c>
      <c r="F64" s="87" t="s">
        <v>664</v>
      </c>
      <c r="G64" s="87">
        <v>3</v>
      </c>
      <c r="H64" s="186" t="s">
        <v>663</v>
      </c>
      <c r="I64" s="186" t="s">
        <v>665</v>
      </c>
      <c r="J64" s="185" t="s">
        <v>601</v>
      </c>
      <c r="K64" s="187">
        <v>48000</v>
      </c>
      <c r="L64" s="187">
        <v>5000</v>
      </c>
      <c r="M64" s="86">
        <v>53000</v>
      </c>
    </row>
    <row r="65" spans="1:13" ht="33" x14ac:dyDescent="0.25">
      <c r="A65" s="7">
        <v>50</v>
      </c>
      <c r="B65" s="7" t="s">
        <v>157</v>
      </c>
      <c r="C65" s="87" t="s">
        <v>666</v>
      </c>
      <c r="D65" s="185" t="s">
        <v>363</v>
      </c>
      <c r="E65" s="186" t="s">
        <v>663</v>
      </c>
      <c r="F65" s="87" t="s">
        <v>667</v>
      </c>
      <c r="G65" s="87">
        <v>3</v>
      </c>
      <c r="H65" s="186" t="s">
        <v>663</v>
      </c>
      <c r="I65" s="186" t="s">
        <v>668</v>
      </c>
      <c r="J65" s="185" t="s">
        <v>601</v>
      </c>
      <c r="K65" s="187">
        <v>48000</v>
      </c>
      <c r="L65" s="187">
        <v>3000</v>
      </c>
      <c r="M65" s="86">
        <v>51000</v>
      </c>
    </row>
    <row r="66" spans="1:13" ht="33" x14ac:dyDescent="0.25">
      <c r="A66" s="7">
        <v>51</v>
      </c>
      <c r="B66" s="7" t="s">
        <v>156</v>
      </c>
      <c r="C66" s="87" t="s">
        <v>669</v>
      </c>
      <c r="D66" s="185" t="s">
        <v>291</v>
      </c>
      <c r="E66" s="186" t="s">
        <v>663</v>
      </c>
      <c r="F66" s="87" t="s">
        <v>670</v>
      </c>
      <c r="G66" s="87">
        <v>3</v>
      </c>
      <c r="H66" s="186" t="s">
        <v>663</v>
      </c>
      <c r="I66" s="186" t="s">
        <v>671</v>
      </c>
      <c r="J66" s="185" t="s">
        <v>601</v>
      </c>
      <c r="K66" s="187">
        <v>48000</v>
      </c>
      <c r="L66" s="187">
        <v>3000</v>
      </c>
      <c r="M66" s="86">
        <v>51000</v>
      </c>
    </row>
    <row r="67" spans="1:13" ht="16.5" x14ac:dyDescent="0.25">
      <c r="A67" s="189" t="s">
        <v>283</v>
      </c>
      <c r="B67" s="180"/>
      <c r="C67" s="180"/>
      <c r="D67" s="180"/>
      <c r="E67" s="180"/>
      <c r="F67" s="180"/>
      <c r="G67" s="180"/>
      <c r="H67" s="180"/>
      <c r="I67" s="180"/>
      <c r="J67" s="181"/>
      <c r="K67" s="132">
        <f>SUM(K64:K66)</f>
        <v>144000</v>
      </c>
      <c r="L67" s="132">
        <f t="shared" ref="L67:M67" si="14">SUM(L64:L66)</f>
        <v>11000</v>
      </c>
      <c r="M67" s="132">
        <f t="shared" si="14"/>
        <v>155000</v>
      </c>
    </row>
    <row r="68" spans="1:13" ht="33" x14ac:dyDescent="0.25">
      <c r="A68" s="7">
        <v>52</v>
      </c>
      <c r="B68" s="7" t="s">
        <v>60</v>
      </c>
      <c r="C68" s="87" t="s">
        <v>468</v>
      </c>
      <c r="D68" s="185" t="s">
        <v>469</v>
      </c>
      <c r="E68" s="186" t="s">
        <v>672</v>
      </c>
      <c r="F68" s="87" t="s">
        <v>673</v>
      </c>
      <c r="G68" s="87">
        <v>3</v>
      </c>
      <c r="H68" s="186" t="s">
        <v>674</v>
      </c>
      <c r="I68" s="186" t="s">
        <v>675</v>
      </c>
      <c r="J68" s="185" t="s">
        <v>601</v>
      </c>
      <c r="K68" s="187">
        <v>48000</v>
      </c>
      <c r="L68" s="187">
        <v>3000</v>
      </c>
      <c r="M68" s="86">
        <v>51000</v>
      </c>
    </row>
    <row r="69" spans="1:13" ht="33" x14ac:dyDescent="0.25">
      <c r="A69" s="7">
        <v>53</v>
      </c>
      <c r="B69" s="7" t="s">
        <v>61</v>
      </c>
      <c r="C69" s="87" t="s">
        <v>676</v>
      </c>
      <c r="D69" s="185" t="s">
        <v>29</v>
      </c>
      <c r="E69" s="186" t="s">
        <v>674</v>
      </c>
      <c r="F69" s="87" t="s">
        <v>677</v>
      </c>
      <c r="G69" s="87">
        <v>3</v>
      </c>
      <c r="H69" s="186" t="s">
        <v>674</v>
      </c>
      <c r="I69" s="186" t="s">
        <v>678</v>
      </c>
      <c r="J69" s="185" t="s">
        <v>601</v>
      </c>
      <c r="K69" s="187">
        <v>48000</v>
      </c>
      <c r="L69" s="185">
        <v>0</v>
      </c>
      <c r="M69" s="86">
        <v>48000</v>
      </c>
    </row>
    <row r="70" spans="1:13" ht="66" x14ac:dyDescent="0.25">
      <c r="A70" s="7">
        <v>54</v>
      </c>
      <c r="B70" s="7" t="s">
        <v>273</v>
      </c>
      <c r="C70" s="87" t="s">
        <v>679</v>
      </c>
      <c r="D70" s="185" t="s">
        <v>680</v>
      </c>
      <c r="E70" s="186" t="s">
        <v>674</v>
      </c>
      <c r="F70" s="87" t="s">
        <v>681</v>
      </c>
      <c r="G70" s="87">
        <v>3</v>
      </c>
      <c r="H70" s="186" t="s">
        <v>674</v>
      </c>
      <c r="I70" s="186" t="s">
        <v>682</v>
      </c>
      <c r="J70" s="185" t="s">
        <v>601</v>
      </c>
      <c r="K70" s="187">
        <v>48000</v>
      </c>
      <c r="L70" s="187">
        <v>3000</v>
      </c>
      <c r="M70" s="86">
        <v>51000</v>
      </c>
    </row>
    <row r="71" spans="1:13" ht="16.5" x14ac:dyDescent="0.25">
      <c r="A71" s="189" t="s">
        <v>283</v>
      </c>
      <c r="B71" s="180"/>
      <c r="C71" s="180"/>
      <c r="D71" s="180"/>
      <c r="E71" s="180"/>
      <c r="F71" s="180"/>
      <c r="G71" s="180"/>
      <c r="H71" s="180"/>
      <c r="I71" s="180"/>
      <c r="J71" s="181"/>
      <c r="K71" s="132">
        <f>SUM(K68:K70)</f>
        <v>144000</v>
      </c>
      <c r="L71" s="132">
        <f t="shared" ref="L71:M71" si="15">SUM(L68:L70)</f>
        <v>6000</v>
      </c>
      <c r="M71" s="132">
        <f t="shared" si="15"/>
        <v>150000</v>
      </c>
    </row>
    <row r="72" spans="1:13" ht="16.5" x14ac:dyDescent="0.25">
      <c r="A72" s="190" t="s">
        <v>275</v>
      </c>
      <c r="B72" s="182"/>
      <c r="C72" s="182"/>
      <c r="D72" s="182"/>
      <c r="E72" s="182"/>
      <c r="F72" s="182"/>
      <c r="G72" s="182"/>
      <c r="H72" s="182"/>
      <c r="I72" s="182"/>
      <c r="J72" s="183"/>
      <c r="K72" s="138">
        <f>SUM(K71,K67,K63,K56,K49,K45,K42,K34,K31,K28,K24,K21,K17,K15,K12,K5)</f>
        <v>2592000</v>
      </c>
      <c r="L72" s="138">
        <f t="shared" ref="L72:M72" si="16">SUM(L71,L67,L63,L56,L49,L45,L42,L34,L31,L28,L24,L21,L17,L15,L12,L5)</f>
        <v>423200</v>
      </c>
      <c r="M72" s="138">
        <f t="shared" si="16"/>
        <v>3015200</v>
      </c>
    </row>
  </sheetData>
  <sortState xmlns:xlrd2="http://schemas.microsoft.com/office/spreadsheetml/2017/richdata2" ref="A2:M70">
    <sortCondition ref="E2:E70"/>
    <sortCondition ref="C2:C70"/>
  </sortState>
  <mergeCells count="17">
    <mergeCell ref="A49:J49"/>
    <mergeCell ref="A5:J5"/>
    <mergeCell ref="A12:J12"/>
    <mergeCell ref="A15:J15"/>
    <mergeCell ref="A17:J17"/>
    <mergeCell ref="A21:J21"/>
    <mergeCell ref="A24:J24"/>
    <mergeCell ref="A28:J28"/>
    <mergeCell ref="A31:J31"/>
    <mergeCell ref="A34:J34"/>
    <mergeCell ref="A42:J42"/>
    <mergeCell ref="A45:J45"/>
    <mergeCell ref="A56:J56"/>
    <mergeCell ref="A63:J63"/>
    <mergeCell ref="A67:J67"/>
    <mergeCell ref="A71:J71"/>
    <mergeCell ref="A72:J72"/>
  </mergeCells>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件" ma:contentTypeID="0x0101005EC6822EA2117542B1CD3FE8F78E16CB" ma:contentTypeVersion="4" ma:contentTypeDescription="建立新的文件。" ma:contentTypeScope="" ma:versionID="06d4dd5b36f99c45ddea8cd89581a039">
  <xsd:schema xmlns:xsd="http://www.w3.org/2001/XMLSchema" xmlns:xs="http://www.w3.org/2001/XMLSchema" xmlns:p="http://schemas.microsoft.com/office/2006/metadata/properties" xmlns:ns3="91e59c76-597b-4346-9ce0-2f83d2240465" targetNamespace="http://schemas.microsoft.com/office/2006/metadata/properties" ma:root="true" ma:fieldsID="6f6196ef3908d45eddf5435eb082aa35" ns3:_="">
    <xsd:import namespace="91e59c76-597b-4346-9ce0-2f83d224046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e59c76-597b-4346-9ce0-2f83d22404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0D17E2-B141-443D-83A4-F896D69A2E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e59c76-597b-4346-9ce0-2f83d22404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DFC379-B22B-4EDD-B316-E5D0BB03281D}">
  <ds:schemaRefs>
    <ds:schemaRef ds:uri="http://schemas.microsoft.com/sharepoint/v3/contenttype/forms"/>
  </ds:schemaRefs>
</ds:datastoreItem>
</file>

<file path=customXml/itemProps3.xml><?xml version="1.0" encoding="utf-8"?>
<ds:datastoreItem xmlns:ds="http://schemas.openxmlformats.org/officeDocument/2006/customXml" ds:itemID="{294FA093-26D3-4407-8BFF-313096498D22}">
  <ds:schemaRefs>
    <ds:schemaRef ds:uri="http://www.w3.org/XML/1998/namespac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91e59c76-597b-4346-9ce0-2f83d22404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工作表2</vt:lpstr>
      <vt:lpstr>統計表</vt:lpstr>
      <vt:lpstr>一般專題研究計畫</vt:lpstr>
      <vt:lpstr>多年期專題研究計畫</vt:lpstr>
      <vt:lpstr>專案計畫</vt:lpstr>
      <vt:lpstr>產學計畫</vt:lpstr>
      <vt:lpstr>產學技術聯盟</vt:lpstr>
      <vt:lpstr>大專生計畫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楊曉莉</dc:creator>
  <cp:lastModifiedBy>楊曉莉</cp:lastModifiedBy>
  <cp:lastPrinted>2025-09-05T06:34:52Z</cp:lastPrinted>
  <dcterms:created xsi:type="dcterms:W3CDTF">2024-12-27T02:52:29Z</dcterms:created>
  <dcterms:modified xsi:type="dcterms:W3CDTF">2026-04-30T08:24:50Z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0x0101005EC6822EA2117542B1CD3FE8F78E16CB</vt:lpwstr>
  </property>
</Properties>
</file>